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tables/table1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338" documentId="8_{CE3B6FB4-28E6-4C8A-B233-D516FDA3CBE4}" xr6:coauthVersionLast="47" xr6:coauthVersionMax="47" xr10:uidLastSave="{AF0012C3-87AE-434F-9E9C-C8A69F8F5218}"/>
  <bookViews>
    <workbookView xWindow="1650" yWindow="3570" windowWidth="21600" windowHeight="11385" activeTab="1" xr2:uid="{00000000-000D-0000-FFFF-FFFF00000000}"/>
  </bookViews>
  <sheets>
    <sheet name="Start" sheetId="5" r:id="rId1"/>
    <sheet name="Expenses" sheetId="1" r:id="rId2"/>
    <sheet name="Income" sheetId="2" r:id="rId3"/>
    <sheet name="Profit - Loss Summary"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 l="1"/>
  <c r="H24" i="1"/>
  <c r="D25" i="1"/>
  <c r="D11" i="1"/>
  <c r="H11" i="1"/>
  <c r="H19" i="1"/>
  <c r="F24" i="2"/>
  <c r="F25" i="2"/>
  <c r="F26" i="2"/>
  <c r="F27" i="2"/>
  <c r="F7" i="2"/>
  <c r="F8" i="2"/>
  <c r="F9" i="2"/>
  <c r="F20" i="2" l="1"/>
  <c r="G20" i="2"/>
  <c r="D1" i="3"/>
  <c r="B1" i="3"/>
  <c r="D1" i="2"/>
  <c r="B1" i="2"/>
  <c r="C32" i="1" l="1"/>
  <c r="G24" i="1"/>
  <c r="C25" i="1"/>
  <c r="G19" i="1"/>
  <c r="C19" i="1"/>
  <c r="D19" i="1"/>
  <c r="G11" i="1"/>
  <c r="C11" i="1"/>
  <c r="H4" i="1" l="1"/>
  <c r="D6" i="3" s="1"/>
  <c r="G4" i="1"/>
  <c r="C6" i="3" s="1"/>
  <c r="F13" i="2"/>
  <c r="F14" i="2"/>
  <c r="F15" i="2"/>
  <c r="F19" i="2"/>
  <c r="G7" i="2"/>
  <c r="G8" i="2"/>
  <c r="G9" i="2"/>
  <c r="G13" i="2"/>
  <c r="G14" i="2"/>
  <c r="G15" i="2"/>
  <c r="G19" i="2"/>
  <c r="G24" i="2"/>
  <c r="G25" i="2"/>
  <c r="G26" i="2"/>
  <c r="G27" i="2"/>
  <c r="G28" i="2" l="1"/>
  <c r="F21" i="2"/>
  <c r="F28" i="2"/>
  <c r="G21" i="2"/>
  <c r="G16" i="2"/>
  <c r="F16" i="2"/>
  <c r="F10" i="2"/>
  <c r="G10" i="2"/>
  <c r="G4" i="2" l="1"/>
  <c r="D5" i="3" s="1"/>
  <c r="F4" i="2"/>
  <c r="D8" i="3" l="1"/>
  <c r="C5" i="3"/>
  <c r="C8" i="3" s="1"/>
</calcChain>
</file>

<file path=xl/sharedStrings.xml><?xml version="1.0" encoding="utf-8"?>
<sst xmlns="http://schemas.openxmlformats.org/spreadsheetml/2006/main" count="139" uniqueCount="90">
  <si>
    <t>Estimated</t>
  </si>
  <si>
    <t>Actual</t>
  </si>
  <si>
    <t>Refreshments</t>
  </si>
  <si>
    <t>Food</t>
  </si>
  <si>
    <t>Drinks</t>
  </si>
  <si>
    <t>Linens</t>
  </si>
  <si>
    <t>Staff and gratuities</t>
  </si>
  <si>
    <t>Site</t>
  </si>
  <si>
    <t>Travel</t>
  </si>
  <si>
    <t>Hotel</t>
  </si>
  <si>
    <t>Program</t>
  </si>
  <si>
    <t>Publicity</t>
  </si>
  <si>
    <t>Prizes</t>
  </si>
  <si>
    <t>Miscellaneous</t>
  </si>
  <si>
    <t>Other</t>
  </si>
  <si>
    <t>Total income</t>
  </si>
  <si>
    <t>Total expenses</t>
  </si>
  <si>
    <t>Other @</t>
  </si>
  <si>
    <t>Total</t>
  </si>
  <si>
    <t>Type</t>
  </si>
  <si>
    <t>Estimated No.</t>
  </si>
  <si>
    <t>Actual No.</t>
  </si>
  <si>
    <t>Estimated Income</t>
  </si>
  <si>
    <t>Actual Income</t>
  </si>
  <si>
    <t>Price</t>
  </si>
  <si>
    <t>EXPENSES</t>
  </si>
  <si>
    <t>TOTAL EXPENSES</t>
  </si>
  <si>
    <t>INCOME</t>
  </si>
  <si>
    <t xml:space="preserve">PROFIT </t>
  </si>
  <si>
    <t>Loss Summary</t>
  </si>
  <si>
    <t>Total profit              (or loss)</t>
  </si>
  <si>
    <t>Event Budget for</t>
  </si>
  <si>
    <t>ABOUT THIS TEMPLATE</t>
  </si>
  <si>
    <t>Use this Event Budget workbook to track Expenses incurred on and Income earned from an event.</t>
  </si>
  <si>
    <t>Fill in Event Name and enter details in tables in Expenses worksheet and Income worksheet.</t>
  </si>
  <si>
    <t>Total Expenses and Total Income are auto calculated.</t>
  </si>
  <si>
    <t>Profit &amp; Loss Summary and Chart are auto updated in Profit-Loss Summary worksheet.</t>
  </si>
  <si>
    <t>Note: </t>
  </si>
  <si>
    <t>To learn more about tables, press SHIFT and then F10 within a table, select the TABLE option, and then select ALTERNATIVE TEXT</t>
  </si>
  <si>
    <t>Enter Publicity Expenses in table starting in cell at right and Prizes Expenses in table starting in cell F21. Next instruction is in cell A27</t>
  </si>
  <si>
    <t>Bar chart showing Estimated Income and Expenses and Actual Income and Expenses comparison is in this cell.</t>
  </si>
  <si>
    <t>Enter Estimated and Actual expenses for each category in respective tables in this worksheet, and Event Name in cell D1 to customize the title of this and other worksheets. Subtitle of this worksheet is in cell H1. Helpful instructions on how to use this worksheet are in cells in this column. Next instruction is in cell A3.</t>
  </si>
  <si>
    <t>TOTAL INCOME</t>
  </si>
  <si>
    <t>Total Expenses label is in cell at right, Estimated label in cell G3, and Actual in H3.</t>
  </si>
  <si>
    <t>Total Estimated Expenses in cell G4 and Total Actual Expenses in H4 are auto calculated. Next instruction is in cell A6.</t>
  </si>
  <si>
    <t>Enter Site Expenses in table starting in cell at right and Refreshments Expenses in table starting in cell F6. Next instruction is in cell A13.</t>
  </si>
  <si>
    <t>Enter Decorations Expenses in table starting in cell at right and Program Expenses in table starting in cell F13. Next instruction is in cell A21.</t>
  </si>
  <si>
    <t>Enter Miscellaneous Expenses in table starting in cell at right.</t>
  </si>
  <si>
    <t>Enter Estimated and Actual incomes from each category in respective tables in this worksheet. Title of this worksheet is auto updated in cells at right. Subtitle is in cell G1. Helpful instructions on how to use this worksheet are in cells in this column. Next instruction is in cell A3.</t>
  </si>
  <si>
    <t>Total Income label is in cell at right, Estimated label in cell F3, and Actual in G3.</t>
  </si>
  <si>
    <t>Total Estimated Income is auto calculated in cell F4 and Total Actual Income in G4.</t>
  </si>
  <si>
    <t>Admissions label is in cell at right.</t>
  </si>
  <si>
    <t>Enter Estimated and Actual number of Admissions with ticket rates in table starting in cell at right. Estimated and Actual Income from Admissions is auto calculated. Next instruction is in cell A11.</t>
  </si>
  <si>
    <t>Ads in Program label is in cell at right.</t>
  </si>
  <si>
    <t>Enter Estimated and Actual number of Ads in Program and Ad rates in table starting in cell at right. Estimated and Actual Income from Ads is auto calculated. Next instruction is in cell A17.</t>
  </si>
  <si>
    <t>Exhibitors or Vendors label is in cell at right.</t>
  </si>
  <si>
    <t>Enter Estimated and Actual number of exhibitors and vendors and booth rates in table starting in cell at right. Estimated and Actual Income are auto calculated. Next instruction is in cell A23.</t>
  </si>
  <si>
    <t>Sale of items label is in cell at right.</t>
  </si>
  <si>
    <t>Enter Estimated and Actual number of items sold and item rates in table starting in cell at right. Estimated and Actual Income are auto calculated.</t>
  </si>
  <si>
    <t>Profit &amp; Loss Summary and Chart showing Total Income and Expenses are auto updated in this worksheet. Title of this worksheet is auto updated in cells at right. Subtitle is in cell G1 and G2. Helpful instructions on how to use this worksheet are in cells in this column. Next instruction is in cell A3.</t>
  </si>
  <si>
    <t>Bar chart comparing Estimated Income and Expenses and Actual Income and Expenses is in cell E3.</t>
  </si>
  <si>
    <t>Summary table starting in cell at right is auto updated. Next instruction is in cell A8.</t>
  </si>
  <si>
    <t>Total profit or loss Estimated is auto calculated in cell C8 and Total profit or loss Actual in cell D8.</t>
  </si>
  <si>
    <t xml:space="preserve"> Total</t>
  </si>
  <si>
    <t xml:space="preserve">Additional instructions have been provided in column A in each worksheet. This text has been intentionally hidden. To remove text, select column A, then select DELETE. </t>
  </si>
  <si>
    <t>Prize Sponsors</t>
  </si>
  <si>
    <t>Raffle Tickets</t>
  </si>
  <si>
    <t>Brown Bag Raffle</t>
  </si>
  <si>
    <t>Prize Sponsors/Donations</t>
  </si>
  <si>
    <t>Donations</t>
  </si>
  <si>
    <t>Trophies</t>
  </si>
  <si>
    <t>1st Place Prizes</t>
  </si>
  <si>
    <t>Ribbons</t>
  </si>
  <si>
    <t>1 for a $1.00</t>
  </si>
  <si>
    <t>Raffle Tickets - Quilt &amp; Wagon</t>
  </si>
  <si>
    <t>1 for $5.00</t>
  </si>
  <si>
    <t>5 for $20.00</t>
  </si>
  <si>
    <t>Totals</t>
  </si>
  <si>
    <t>AKC Fees (2 days)</t>
  </si>
  <si>
    <t>BaRay Fees (2 days)</t>
  </si>
  <si>
    <t>AKC Application Fee</t>
  </si>
  <si>
    <t>NNC Regional Specialty 2022</t>
  </si>
  <si>
    <t>Quilt (Donated)</t>
  </si>
  <si>
    <t>Wagon (Donated)</t>
  </si>
  <si>
    <t>Raffle Items (Donated)</t>
  </si>
  <si>
    <t>Ring Favors (Donated)</t>
  </si>
  <si>
    <t>Judges Gifts (Donated)</t>
  </si>
  <si>
    <t xml:space="preserve">Judges Fees </t>
  </si>
  <si>
    <t>Included in the All Breed Fees</t>
  </si>
  <si>
    <t>Items Donated to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</si>
</sst>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_);\(&quot;$&quot;#,##0.00\)"/>
    <numFmt numFmtId="8" formatCode="&quot;$&quot;#,##0.00_);[Red]\(&quot;$&quot;#,##0.00\)"/>
    <numFmt numFmtId="164" formatCode="&quot;$&quot;#,##0.00"/>
    <numFmt numFmtId="165" formatCode=";;;"/>
  </numFmts>
  <fonts count="27" x14ac:knownFonts="1">
    <font>
      <sz val="10"/>
      <name val="Arial"/>
    </font>
    <font>
      <sz val="8"/>
      <name val="Arial"/>
      <family val="2"/>
    </font>
    <font>
      <sz val="10"/>
      <name val="Lucida Sans"/>
      <family val="2"/>
      <scheme val="minor"/>
    </font>
    <font>
      <sz val="9"/>
      <name val="Lucida Sans"/>
      <family val="2"/>
      <scheme val="minor"/>
    </font>
    <font>
      <b/>
      <sz val="10"/>
      <name val="Century Gothic"/>
      <family val="2"/>
      <scheme val="major"/>
    </font>
    <font>
      <b/>
      <sz val="18"/>
      <color theme="0"/>
      <name val="Century Gothic"/>
      <family val="2"/>
      <scheme val="major"/>
    </font>
    <font>
      <sz val="10"/>
      <color theme="0"/>
      <name val="Century Gothic"/>
      <family val="2"/>
      <scheme val="major"/>
    </font>
    <font>
      <sz val="9"/>
      <color theme="0"/>
      <name val="Lucida Sans"/>
      <family val="2"/>
      <scheme val="minor"/>
    </font>
    <font>
      <sz val="11"/>
      <name val="Lucida Sans"/>
      <family val="2"/>
      <scheme val="minor"/>
    </font>
    <font>
      <sz val="12"/>
      <name val="Lucida Sans"/>
      <family val="2"/>
      <scheme val="minor"/>
    </font>
    <font>
      <b/>
      <sz val="12"/>
      <color theme="0"/>
      <name val="Lucida Sans"/>
      <family val="2"/>
      <scheme val="minor"/>
    </font>
    <font>
      <b/>
      <sz val="9"/>
      <color theme="1"/>
      <name val="Lucida Sans"/>
      <family val="2"/>
      <scheme val="minor"/>
    </font>
    <font>
      <sz val="9"/>
      <color theme="1"/>
      <name val="Lucida Sans"/>
      <family val="2"/>
      <scheme val="minor"/>
    </font>
    <font>
      <sz val="10"/>
      <color theme="1"/>
      <name val="Lucida Sans"/>
      <family val="2"/>
      <scheme val="minor"/>
    </font>
    <font>
      <sz val="10"/>
      <name val="Arial"/>
      <family val="2"/>
    </font>
    <font>
      <b/>
      <sz val="12"/>
      <color theme="0"/>
      <name val="Century Gothic"/>
      <family val="2"/>
      <scheme val="major"/>
    </font>
    <font>
      <b/>
      <sz val="22"/>
      <color theme="4"/>
      <name val="Century Gothic"/>
      <family val="2"/>
      <scheme val="major"/>
    </font>
    <font>
      <sz val="22"/>
      <color theme="4"/>
      <name val="Century Gothic"/>
      <family val="2"/>
      <scheme val="major"/>
    </font>
    <font>
      <b/>
      <sz val="12"/>
      <color theme="4"/>
      <name val="Lucida Sans"/>
      <family val="2"/>
      <scheme val="minor"/>
    </font>
    <font>
      <b/>
      <sz val="12"/>
      <color theme="4"/>
      <name val="Century Gothic"/>
      <family val="2"/>
      <scheme val="major"/>
    </font>
    <font>
      <b/>
      <sz val="13"/>
      <color theme="3"/>
      <name val="Lucida Sans"/>
      <family val="2"/>
      <scheme val="minor"/>
    </font>
    <font>
      <b/>
      <sz val="16"/>
      <color theme="0"/>
      <name val="Century Gothic"/>
      <family val="2"/>
      <scheme val="major"/>
    </font>
    <font>
      <sz val="11"/>
      <name val="Calibri"/>
      <family val="2"/>
    </font>
    <font>
      <b/>
      <sz val="11"/>
      <name val="Calibri"/>
      <family val="2"/>
    </font>
    <font>
      <sz val="10"/>
      <color theme="0"/>
      <name val="Lucida Sans"/>
      <family val="2"/>
      <scheme val="minor"/>
    </font>
    <font>
      <sz val="11"/>
      <color theme="1"/>
      <name val="Calibri"/>
      <family val="2"/>
    </font>
    <font>
      <sz val="10"/>
      <color theme="1"/>
      <name val="Century Gothic"/>
      <family val="2"/>
      <scheme val="major"/>
    </font>
  </fonts>
  <fills count="12">
    <fill>
      <patternFill patternType="none"/>
    </fill>
    <fill>
      <patternFill patternType="gray125"/>
    </fill>
    <fill>
      <patternFill patternType="solid">
        <fgColor theme="4"/>
        <bgColor indexed="22"/>
      </patternFill>
    </fill>
    <fill>
      <patternFill patternType="solid">
        <fgColor theme="4" tint="-0.249977111117893"/>
        <bgColor indexed="22"/>
      </patternFill>
    </fill>
    <fill>
      <patternFill patternType="solid">
        <fgColor theme="0" tint="-4.9989318521683403E-2"/>
        <bgColor indexed="64"/>
      </patternFill>
    </fill>
    <fill>
      <patternFill patternType="solid">
        <fgColor theme="5"/>
        <bgColor indexed="64"/>
      </patternFill>
    </fill>
    <fill>
      <patternFill patternType="solid">
        <fgColor theme="5"/>
        <bgColor indexed="22"/>
      </patternFill>
    </fill>
    <fill>
      <patternFill patternType="solid">
        <fgColor theme="5" tint="-0.249977111117893"/>
        <bgColor indexed="22"/>
      </patternFill>
    </fill>
    <fill>
      <patternFill patternType="solid">
        <fgColor theme="0"/>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6" tint="0.39997558519241921"/>
        <bgColor indexed="64"/>
      </patternFill>
    </fill>
  </fills>
  <borders count="2">
    <border>
      <left/>
      <right/>
      <top/>
      <bottom/>
      <diagonal/>
    </border>
    <border>
      <left/>
      <right/>
      <top/>
      <bottom style="thick">
        <color theme="4" tint="0.499984740745262"/>
      </bottom>
      <diagonal/>
    </border>
  </borders>
  <cellStyleXfs count="4">
    <xf numFmtId="0" fontId="0" fillId="0" borderId="0"/>
    <xf numFmtId="0" fontId="16" fillId="4" borderId="0" applyNumberFormat="0" applyBorder="0" applyAlignment="0" applyProtection="0"/>
    <xf numFmtId="0" fontId="14" fillId="0" borderId="0"/>
    <xf numFmtId="0" fontId="20" fillId="0" borderId="1" applyNumberFormat="0" applyFill="0" applyAlignment="0" applyProtection="0"/>
  </cellStyleXfs>
  <cellXfs count="107">
    <xf numFmtId="0" fontId="0" fillId="0" borderId="0" xfId="0"/>
    <xf numFmtId="0" fontId="2" fillId="0" borderId="0" xfId="0" applyFont="1"/>
    <xf numFmtId="0" fontId="3" fillId="0" borderId="0" xfId="0" applyNumberFormat="1" applyFont="1" applyFill="1" applyBorder="1" applyAlignment="1" applyProtection="1"/>
    <xf numFmtId="0" fontId="2" fillId="0" borderId="0" xfId="0" applyFont="1" applyBorder="1"/>
    <xf numFmtId="0" fontId="3" fillId="0" borderId="0" xfId="0" applyNumberFormat="1" applyFont="1" applyFill="1" applyBorder="1" applyAlignment="1" applyProtection="1">
      <alignment horizontal="center"/>
    </xf>
    <xf numFmtId="0" fontId="9" fillId="0" borderId="0" xfId="0" applyNumberFormat="1" applyFont="1" applyFill="1" applyBorder="1" applyAlignment="1" applyProtection="1"/>
    <xf numFmtId="0" fontId="13" fillId="0" borderId="0" xfId="0" applyFont="1" applyBorder="1"/>
    <xf numFmtId="0" fontId="13" fillId="0" borderId="0" xfId="0" applyFont="1"/>
    <xf numFmtId="0" fontId="13" fillId="0" borderId="0" xfId="0" applyFont="1" applyAlignment="1">
      <alignment horizontal="left" indent="1"/>
    </xf>
    <xf numFmtId="0" fontId="0" fillId="0" borderId="0" xfId="0" applyNumberFormat="1" applyFont="1" applyFill="1" applyBorder="1" applyAlignment="1" applyProtection="1">
      <alignment horizontal="left" indent="1"/>
    </xf>
    <xf numFmtId="0" fontId="0" fillId="0" borderId="0" xfId="0" applyFont="1" applyFill="1" applyBorder="1" applyAlignment="1" applyProtection="1">
      <alignment horizontal="left" indent="1"/>
    </xf>
    <xf numFmtId="0" fontId="13" fillId="0" borderId="0" xfId="0" applyFont="1" applyAlignment="1">
      <alignment horizontal="right" indent="1"/>
    </xf>
    <xf numFmtId="8" fontId="0" fillId="0" borderId="0" xfId="0" applyNumberFormat="1" applyFont="1" applyFill="1" applyBorder="1" applyAlignment="1" applyProtection="1">
      <alignment horizontal="right" indent="1"/>
    </xf>
    <xf numFmtId="164" fontId="0" fillId="0" borderId="0" xfId="0" applyNumberFormat="1" applyFont="1" applyFill="1" applyBorder="1" applyAlignment="1" applyProtection="1">
      <alignment horizontal="right" indent="1"/>
    </xf>
    <xf numFmtId="8" fontId="12" fillId="0" borderId="0" xfId="0" applyNumberFormat="1" applyFont="1" applyFill="1" applyBorder="1" applyAlignment="1" applyProtection="1">
      <alignment horizontal="right" indent="1"/>
    </xf>
    <xf numFmtId="164" fontId="12" fillId="0" borderId="0" xfId="0" applyNumberFormat="1" applyFont="1" applyFill="1" applyBorder="1" applyAlignment="1" applyProtection="1">
      <alignment horizontal="right" indent="1"/>
    </xf>
    <xf numFmtId="164" fontId="12" fillId="0" borderId="0" xfId="0" applyNumberFormat="1" applyFont="1" applyFill="1" applyAlignment="1" applyProtection="1">
      <alignment horizontal="right" indent="1"/>
    </xf>
    <xf numFmtId="8" fontId="12" fillId="0" borderId="0" xfId="0" applyNumberFormat="1" applyFont="1" applyFill="1" applyAlignment="1" applyProtection="1">
      <alignment horizontal="right" indent="1"/>
    </xf>
    <xf numFmtId="7" fontId="12" fillId="0" borderId="0" xfId="0" applyNumberFormat="1" applyFont="1" applyFill="1" applyBorder="1" applyAlignment="1" applyProtection="1">
      <alignment horizontal="right" indent="1"/>
    </xf>
    <xf numFmtId="0" fontId="2" fillId="0" borderId="0" xfId="0" applyFont="1" applyAlignment="1">
      <alignment vertical="center"/>
    </xf>
    <xf numFmtId="0" fontId="13" fillId="0" borderId="0" xfId="0" applyFont="1" applyAlignment="1">
      <alignment vertical="center"/>
    </xf>
    <xf numFmtId="0" fontId="2" fillId="0" borderId="0" xfId="0" applyFont="1" applyAlignment="1">
      <alignment horizontal="right" indent="1"/>
    </xf>
    <xf numFmtId="8" fontId="0" fillId="0" borderId="0" xfId="0" applyNumberFormat="1" applyFont="1" applyFill="1" applyBorder="1" applyAlignment="1" applyProtection="1">
      <alignment vertical="center"/>
    </xf>
    <xf numFmtId="8" fontId="0" fillId="0" borderId="0" xfId="0" applyNumberFormat="1" applyFont="1" applyFill="1" applyBorder="1" applyAlignment="1" applyProtection="1">
      <alignment horizontal="right" vertical="center" indent="1"/>
    </xf>
    <xf numFmtId="0" fontId="2" fillId="0" borderId="0" xfId="0" applyNumberFormat="1" applyFont="1" applyFill="1" applyBorder="1" applyAlignment="1" applyProtection="1">
      <alignment horizontal="left" indent="1"/>
    </xf>
    <xf numFmtId="8" fontId="2" fillId="0" borderId="0" xfId="0" applyNumberFormat="1" applyFont="1" applyFill="1" applyBorder="1" applyAlignment="1" applyProtection="1">
      <alignment horizontal="right" indent="1"/>
    </xf>
    <xf numFmtId="164" fontId="2" fillId="0" borderId="0" xfId="0" applyNumberFormat="1" applyFont="1" applyFill="1" applyBorder="1" applyAlignment="1" applyProtection="1">
      <alignment horizontal="right" indent="1"/>
    </xf>
    <xf numFmtId="0" fontId="2" fillId="0" borderId="0" xfId="0" applyFont="1" applyFill="1" applyBorder="1" applyAlignment="1" applyProtection="1">
      <alignment horizontal="left" indent="1"/>
    </xf>
    <xf numFmtId="7" fontId="12" fillId="0" borderId="0" xfId="0" applyNumberFormat="1" applyFont="1" applyAlignment="1">
      <alignment horizontal="right" indent="1"/>
    </xf>
    <xf numFmtId="164" fontId="12" fillId="0" borderId="0" xfId="0" applyNumberFormat="1" applyFont="1" applyAlignment="1">
      <alignment horizontal="right" indent="1"/>
    </xf>
    <xf numFmtId="0" fontId="11" fillId="6" borderId="0" xfId="0" applyNumberFormat="1" applyFont="1" applyFill="1" applyBorder="1" applyAlignment="1" applyProtection="1">
      <alignment vertical="center"/>
    </xf>
    <xf numFmtId="8" fontId="11" fillId="6" borderId="0" xfId="0" applyNumberFormat="1" applyFont="1" applyFill="1" applyBorder="1" applyAlignment="1" applyProtection="1">
      <alignment horizontal="right" vertical="center" indent="1"/>
    </xf>
    <xf numFmtId="0" fontId="13" fillId="5" borderId="0" xfId="0" applyFont="1" applyFill="1" applyAlignment="1">
      <alignment horizontal="right" indent="1"/>
    </xf>
    <xf numFmtId="0" fontId="4" fillId="5" borderId="0" xfId="2" applyFont="1" applyFill="1" applyAlignment="1">
      <alignment horizontal="right" indent="1"/>
    </xf>
    <xf numFmtId="0" fontId="5" fillId="8" borderId="0" xfId="0" applyFont="1" applyFill="1" applyAlignment="1">
      <alignment horizontal="left" vertical="center" indent="1"/>
    </xf>
    <xf numFmtId="0" fontId="6" fillId="8" borderId="0" xfId="0" applyFont="1" applyFill="1" applyAlignment="1">
      <alignment vertical="center"/>
    </xf>
    <xf numFmtId="0" fontId="5" fillId="8" borderId="0" xfId="0" applyFont="1" applyFill="1" applyAlignment="1">
      <alignment horizontal="right" vertical="center" indent="1"/>
    </xf>
    <xf numFmtId="0" fontId="2" fillId="5" borderId="0" xfId="0" applyNumberFormat="1" applyFont="1" applyFill="1" applyBorder="1" applyAlignment="1" applyProtection="1">
      <alignment horizontal="left" vertical="center" indent="1"/>
    </xf>
    <xf numFmtId="0" fontId="0" fillId="0" borderId="0" xfId="0" applyNumberFormat="1" applyFont="1" applyFill="1" applyBorder="1" applyAlignment="1" applyProtection="1">
      <alignment horizontal="left" vertical="center" indent="1"/>
    </xf>
    <xf numFmtId="0" fontId="12" fillId="0" borderId="0" xfId="0" applyNumberFormat="1" applyFont="1" applyFill="1" applyBorder="1" applyAlignment="1" applyProtection="1">
      <alignment horizontal="left" vertical="center" indent="1"/>
    </xf>
    <xf numFmtId="0" fontId="12" fillId="0" borderId="0" xfId="0" applyFont="1" applyFill="1" applyAlignment="1" applyProtection="1">
      <alignment horizontal="left" vertical="center" indent="1"/>
    </xf>
    <xf numFmtId="0" fontId="13" fillId="0" borderId="0" xfId="0" applyFont="1" applyAlignment="1">
      <alignment horizontal="left" vertical="center" indent="1"/>
    </xf>
    <xf numFmtId="0" fontId="3" fillId="0" borderId="0" xfId="0" applyFont="1" applyFill="1" applyBorder="1" applyAlignment="1" applyProtection="1">
      <alignment horizontal="left" vertical="center" indent="1"/>
    </xf>
    <xf numFmtId="0" fontId="17" fillId="4" borderId="0" xfId="0" applyFont="1" applyFill="1" applyAlignment="1">
      <alignment vertical="center"/>
    </xf>
    <xf numFmtId="0" fontId="16" fillId="4" borderId="0" xfId="1" applyAlignment="1">
      <alignment horizontal="right" vertical="center" indent="1"/>
    </xf>
    <xf numFmtId="0" fontId="7" fillId="0" borderId="0" xfId="0" applyNumberFormat="1" applyFont="1" applyFill="1" applyBorder="1" applyAlignment="1" applyProtection="1"/>
    <xf numFmtId="0" fontId="0" fillId="0" borderId="0" xfId="0" applyNumberFormat="1" applyFont="1" applyFill="1" applyBorder="1" applyAlignment="1" applyProtection="1">
      <alignment horizontal="right" vertical="center"/>
    </xf>
    <xf numFmtId="0" fontId="0" fillId="0" borderId="0" xfId="0" applyNumberFormat="1" applyFont="1" applyFill="1" applyBorder="1" applyAlignment="1" applyProtection="1">
      <alignment horizontal="right" vertical="center" indent="1"/>
    </xf>
    <xf numFmtId="0" fontId="0" fillId="0" borderId="0" xfId="0" applyFont="1" applyFill="1" applyBorder="1" applyAlignment="1" applyProtection="1">
      <alignment horizontal="right" vertical="center" indent="1"/>
    </xf>
    <xf numFmtId="0" fontId="14" fillId="0" borderId="0" xfId="0" applyFont="1" applyFill="1" applyBorder="1" applyAlignment="1" applyProtection="1">
      <alignment horizontal="right" vertical="center" indent="1"/>
    </xf>
    <xf numFmtId="8" fontId="14" fillId="0" borderId="0" xfId="0" applyNumberFormat="1" applyFont="1" applyFill="1" applyBorder="1" applyAlignment="1" applyProtection="1">
      <alignment horizontal="right" vertical="center" indent="1"/>
    </xf>
    <xf numFmtId="0"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right" vertical="center"/>
    </xf>
    <xf numFmtId="0" fontId="19" fillId="4" borderId="0" xfId="0" applyFont="1" applyFill="1" applyAlignment="1">
      <alignment horizontal="right" vertical="top" indent="1"/>
    </xf>
    <xf numFmtId="0" fontId="16" fillId="4" borderId="0" xfId="1" applyAlignment="1">
      <alignment horizontal="right" vertical="top" indent="1"/>
    </xf>
    <xf numFmtId="0" fontId="17" fillId="4" borderId="0" xfId="0" applyFont="1" applyFill="1" applyAlignment="1"/>
    <xf numFmtId="0" fontId="16" fillId="4" borderId="0" xfId="1" applyAlignment="1">
      <alignment horizontal="right" indent="1"/>
    </xf>
    <xf numFmtId="8" fontId="8" fillId="0" borderId="0" xfId="0" applyNumberFormat="1" applyFont="1" applyFill="1" applyBorder="1" applyAlignment="1" applyProtection="1">
      <alignment horizontal="right" vertical="center" indent="2"/>
    </xf>
    <xf numFmtId="8" fontId="8" fillId="0" borderId="0" xfId="0" applyNumberFormat="1" applyFont="1" applyFill="1" applyBorder="1" applyAlignment="1" applyProtection="1">
      <alignment horizontal="right" vertical="center" indent="1"/>
    </xf>
    <xf numFmtId="8" fontId="8" fillId="4" borderId="0" xfId="0" applyNumberFormat="1" applyFont="1" applyFill="1" applyBorder="1" applyAlignment="1" applyProtection="1">
      <alignment horizontal="right" vertical="center" indent="2"/>
    </xf>
    <xf numFmtId="8" fontId="8" fillId="4" borderId="0" xfId="0" applyNumberFormat="1" applyFont="1" applyFill="1" applyBorder="1" applyAlignment="1" applyProtection="1">
      <alignment horizontal="right" vertical="center" indent="1"/>
    </xf>
    <xf numFmtId="0" fontId="9" fillId="0" borderId="0" xfId="0" applyNumberFormat="1" applyFont="1" applyFill="1" applyBorder="1" applyAlignment="1" applyProtection="1">
      <alignment horizontal="right" vertical="center" indent="2"/>
    </xf>
    <xf numFmtId="0" fontId="9" fillId="0" borderId="0" xfId="0" applyNumberFormat="1" applyFont="1" applyFill="1" applyBorder="1" applyAlignment="1" applyProtection="1">
      <alignment horizontal="right" vertical="center" indent="1"/>
    </xf>
    <xf numFmtId="0" fontId="8" fillId="0" borderId="0" xfId="0" applyNumberFormat="1" applyFont="1" applyFill="1" applyBorder="1" applyAlignment="1" applyProtection="1">
      <alignment vertical="center"/>
    </xf>
    <xf numFmtId="0" fontId="8" fillId="4" borderId="0" xfId="0" applyNumberFormat="1" applyFont="1" applyFill="1" applyBorder="1" applyAlignment="1" applyProtection="1">
      <alignment vertical="center"/>
    </xf>
    <xf numFmtId="8" fontId="10" fillId="2" borderId="0" xfId="0" applyNumberFormat="1" applyFont="1" applyFill="1" applyBorder="1" applyAlignment="1" applyProtection="1">
      <alignment horizontal="right" vertical="center" indent="2"/>
    </xf>
    <xf numFmtId="8" fontId="10" fillId="2" borderId="0" xfId="0" applyNumberFormat="1" applyFont="1" applyFill="1" applyBorder="1" applyAlignment="1" applyProtection="1">
      <alignment horizontal="right" vertical="center" indent="1"/>
    </xf>
    <xf numFmtId="0" fontId="10" fillId="3" borderId="0" xfId="0" applyNumberFormat="1" applyFont="1" applyFill="1" applyBorder="1" applyAlignment="1" applyProtection="1">
      <alignment horizontal="center" vertical="center" wrapText="1"/>
    </xf>
    <xf numFmtId="8" fontId="12" fillId="0" borderId="0" xfId="0" applyNumberFormat="1" applyFont="1" applyFill="1" applyBorder="1" applyAlignment="1" applyProtection="1">
      <alignment horizontal="right" vertical="center" indent="1"/>
    </xf>
    <xf numFmtId="8" fontId="12" fillId="0" borderId="0" xfId="0" applyNumberFormat="1" applyFont="1" applyFill="1" applyAlignment="1" applyProtection="1">
      <alignment horizontal="right" vertical="center" indent="1"/>
    </xf>
    <xf numFmtId="0" fontId="13" fillId="0" borderId="0" xfId="0" applyFont="1" applyAlignment="1">
      <alignment horizontal="right" vertical="center" indent="1"/>
    </xf>
    <xf numFmtId="164" fontId="12" fillId="0" borderId="0" xfId="0" applyNumberFormat="1" applyFont="1" applyFill="1" applyBorder="1" applyAlignment="1" applyProtection="1">
      <alignment horizontal="right" vertical="center" indent="1"/>
    </xf>
    <xf numFmtId="164" fontId="12" fillId="0" borderId="0" xfId="0" applyNumberFormat="1" applyFont="1" applyFill="1" applyAlignment="1" applyProtection="1">
      <alignment horizontal="right" vertical="center" indent="1"/>
    </xf>
    <xf numFmtId="8" fontId="3" fillId="0" borderId="0" xfId="0" applyNumberFormat="1" applyFont="1" applyFill="1" applyBorder="1" applyAlignment="1" applyProtection="1">
      <alignment horizontal="right" vertical="center" indent="1"/>
    </xf>
    <xf numFmtId="164" fontId="3" fillId="0" borderId="0" xfId="0" applyNumberFormat="1" applyFont="1" applyFill="1" applyBorder="1" applyAlignment="1" applyProtection="1">
      <alignment horizontal="right" vertical="center" indent="1"/>
    </xf>
    <xf numFmtId="0" fontId="16" fillId="4" borderId="0" xfId="1" applyAlignment="1">
      <alignment vertical="center"/>
    </xf>
    <xf numFmtId="0" fontId="16" fillId="4" borderId="0" xfId="1" applyAlignment="1">
      <alignment horizontal="left"/>
    </xf>
    <xf numFmtId="0" fontId="15" fillId="7" borderId="0" xfId="0" applyNumberFormat="1" applyFont="1" applyFill="1" applyBorder="1" applyAlignment="1" applyProtection="1">
      <alignment horizontal="right" vertical="center" indent="2"/>
    </xf>
    <xf numFmtId="0" fontId="15" fillId="7" borderId="0" xfId="0" applyNumberFormat="1" applyFont="1" applyFill="1" applyBorder="1" applyAlignment="1" applyProtection="1">
      <alignment horizontal="right" vertical="center" indent="1"/>
    </xf>
    <xf numFmtId="0" fontId="18" fillId="0" borderId="0" xfId="0" applyNumberFormat="1" applyFont="1" applyFill="1" applyBorder="1" applyAlignment="1" applyProtection="1"/>
    <xf numFmtId="0" fontId="2" fillId="0" borderId="0" xfId="0" applyFont="1" applyAlignment="1"/>
    <xf numFmtId="0" fontId="0" fillId="0" borderId="0" xfId="0" applyAlignment="1">
      <alignment vertical="center"/>
    </xf>
    <xf numFmtId="0" fontId="22" fillId="0" borderId="0" xfId="0" applyFont="1" applyAlignment="1">
      <alignment wrapText="1"/>
    </xf>
    <xf numFmtId="0" fontId="21" fillId="9" borderId="0" xfId="3" applyFont="1" applyFill="1" applyBorder="1" applyAlignment="1">
      <alignment horizontal="center" vertical="center"/>
    </xf>
    <xf numFmtId="0" fontId="23" fillId="0" borderId="0" xfId="0" applyFont="1" applyAlignment="1">
      <alignment wrapText="1"/>
    </xf>
    <xf numFmtId="0" fontId="24" fillId="0" borderId="0" xfId="0" applyFont="1"/>
    <xf numFmtId="0" fontId="24" fillId="0" borderId="0" xfId="0" applyFont="1" applyBorder="1"/>
    <xf numFmtId="0" fontId="2" fillId="5"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right" vertical="center" indent="1"/>
    </xf>
    <xf numFmtId="0" fontId="25" fillId="0" borderId="0" xfId="0" applyFont="1" applyAlignment="1">
      <alignment vertical="center"/>
    </xf>
    <xf numFmtId="0" fontId="13" fillId="0" borderId="0" xfId="0" applyFont="1" applyAlignment="1"/>
    <xf numFmtId="165" fontId="10" fillId="7" borderId="0" xfId="0" applyNumberFormat="1" applyFont="1" applyFill="1" applyBorder="1" applyAlignment="1" applyProtection="1">
      <alignment vertical="center"/>
    </xf>
    <xf numFmtId="0" fontId="22" fillId="0" borderId="0" xfId="0" applyFont="1" applyAlignment="1">
      <alignment vertical="top" wrapText="1"/>
    </xf>
    <xf numFmtId="0" fontId="16" fillId="4" borderId="0" xfId="1" applyAlignment="1">
      <alignment horizontal="left" vertical="center"/>
    </xf>
    <xf numFmtId="0" fontId="15" fillId="7" borderId="0" xfId="0" applyNumberFormat="1" applyFont="1" applyFill="1" applyBorder="1" applyAlignment="1" applyProtection="1">
      <alignment horizontal="center" vertical="center"/>
    </xf>
    <xf numFmtId="0" fontId="16" fillId="4" borderId="0" xfId="1" applyAlignment="1">
      <alignment horizontal="left" vertical="center" indent="3"/>
    </xf>
    <xf numFmtId="0" fontId="16" fillId="4" borderId="0" xfId="1" applyAlignment="1">
      <alignment horizontal="left" indent="2"/>
    </xf>
    <xf numFmtId="0" fontId="26" fillId="8" borderId="0" xfId="0" applyFont="1" applyFill="1" applyAlignment="1">
      <alignment horizontal="center" vertical="center"/>
    </xf>
    <xf numFmtId="0" fontId="12" fillId="10" borderId="0" xfId="0" applyNumberFormat="1" applyFont="1" applyFill="1" applyBorder="1" applyAlignment="1" applyProtection="1">
      <alignment horizontal="left" vertical="center" indent="1"/>
    </xf>
    <xf numFmtId="8" fontId="12" fillId="10" borderId="0" xfId="0" applyNumberFormat="1" applyFont="1" applyFill="1" applyBorder="1" applyAlignment="1" applyProtection="1">
      <alignment horizontal="right" indent="1"/>
    </xf>
    <xf numFmtId="164" fontId="12" fillId="10" borderId="0" xfId="0" applyNumberFormat="1" applyFont="1" applyFill="1" applyBorder="1" applyAlignment="1" applyProtection="1">
      <alignment horizontal="right" indent="1"/>
    </xf>
    <xf numFmtId="0" fontId="13" fillId="10" borderId="0" xfId="0" applyFont="1" applyFill="1" applyAlignment="1">
      <alignment horizontal="center"/>
    </xf>
    <xf numFmtId="0" fontId="12" fillId="11" borderId="0" xfId="0" applyNumberFormat="1" applyFont="1" applyFill="1" applyBorder="1" applyAlignment="1" applyProtection="1">
      <alignment horizontal="left" vertical="center" indent="1"/>
    </xf>
    <xf numFmtId="8" fontId="12" fillId="11" borderId="0" xfId="0" applyNumberFormat="1" applyFont="1" applyFill="1" applyBorder="1" applyAlignment="1" applyProtection="1">
      <alignment horizontal="right" vertical="center" indent="1"/>
    </xf>
    <xf numFmtId="164" fontId="12" fillId="11" borderId="0" xfId="0" applyNumberFormat="1" applyFont="1" applyFill="1" applyBorder="1" applyAlignment="1" applyProtection="1">
      <alignment horizontal="right" vertical="center" indent="1"/>
    </xf>
    <xf numFmtId="0" fontId="13" fillId="11" borderId="0" xfId="0" applyFont="1" applyFill="1" applyAlignment="1">
      <alignment horizontal="center"/>
    </xf>
  </cellXfs>
  <cellStyles count="4">
    <cellStyle name="Heading 2" xfId="3" builtinId="17"/>
    <cellStyle name="Normal" xfId="0" builtinId="0" customBuiltin="1"/>
    <cellStyle name="Normal 2" xfId="2" xr:uid="{00000000-0005-0000-0000-000001000000}"/>
    <cellStyle name="Title" xfId="1" builtinId="15" customBuiltin="1"/>
  </cellStyles>
  <dxfs count="111">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bottom"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bottom"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Lucida Sans"/>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ill>
        <patternFill patternType="solid">
          <fgColor indexed="22"/>
          <bgColor theme="5" tint="-0.249977111117893"/>
        </patternFill>
      </fill>
    </dxf>
    <dxf>
      <font>
        <color theme="0"/>
      </font>
    </dxf>
    <dxf>
      <font>
        <color theme="0"/>
      </font>
    </dxf>
    <dxf>
      <font>
        <color theme="0"/>
      </font>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alignment horizontal="right" vertical="center" textRotation="0" wrapText="0" relativeIndent="1"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relativeIndent="1" justifyLastLine="0" shrinkToFit="0" readingOrder="0"/>
    </dxf>
    <dxf>
      <alignment horizontal="right" vertical="center" textRotation="0" wrapText="0" indent="1" justifyLastLine="0" shrinkToFit="0" readingOrder="0"/>
    </dxf>
    <dxf>
      <alignment horizontal="right" vertical="center" textRotation="0" wrapText="0" indent="1" justifyLastLine="0" shrinkToFit="0" readingOrder="0"/>
    </dxf>
    <dxf>
      <alignment horizontal="right" vertical="center" textRotation="0" wrapText="0" indent="1" justifyLastLine="0" shrinkToFit="0" readingOrder="0"/>
    </dxf>
    <dxf>
      <alignment horizontal="right" vertical="center" textRotation="0" wrapText="0" indent="1" justifyLastLine="0" shrinkToFit="0" readingOrder="0"/>
    </dxf>
    <dxf>
      <alignment horizontal="right" vertical="center" textRotation="0" wrapText="0" indent="1" justifyLastLine="0" shrinkToFit="0" readingOrder="0"/>
    </dxf>
    <dxf>
      <alignment horizontal="right" textRotation="0" wrapText="0" relativeIndent="1" justifyLastLine="0" shrinkToFit="0" readingOrder="0"/>
    </dxf>
    <dxf>
      <alignment horizontal="right" textRotation="0" wrapText="0" relativeIndent="1"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protection locked="1" hidden="0"/>
    </dxf>
    <dxf>
      <font>
        <color theme="0"/>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name val="Lucida Sans"/>
        <family val="2"/>
        <scheme val="minor"/>
      </font>
    </dxf>
    <dxf>
      <font>
        <strike val="0"/>
        <outline val="0"/>
        <shadow val="0"/>
        <u val="none"/>
        <vertAlign val="baseline"/>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alignment horizontal="right" vertical="bottom" textRotation="0" wrapText="0" indent="1" justifyLastLine="0" shrinkToFit="0" readingOrder="0"/>
    </dxf>
    <dxf>
      <font>
        <strike val="0"/>
        <outline val="0"/>
        <shadow val="0"/>
        <u val="none"/>
        <vertAlign val="baseline"/>
        <color theme="1"/>
        <name val="Lucida Sans"/>
        <family val="2"/>
        <scheme val="minor"/>
      </font>
      <numFmt numFmtId="164" formatCode="&quot;$&quot;#,##0.00"/>
      <alignment horizontal="right" vertical="bottom"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numFmt numFmtId="11" formatCode="&quot;$&quot;#,##0.00_);\(&quot;$&quot;#,##0.00\)"/>
      <alignment horizontal="right" vertical="bottom" textRotation="0" wrapText="0" indent="1" justifyLastLine="0" shrinkToFit="0" readingOrder="0"/>
    </dxf>
    <dxf>
      <font>
        <strike val="0"/>
        <outline val="0"/>
        <shadow val="0"/>
        <u val="none"/>
        <vertAlign val="baseline"/>
        <color theme="1"/>
        <name val="Lucida Sans"/>
        <family val="2"/>
        <scheme val="minor"/>
      </font>
      <alignment horizontal="right"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strike val="0"/>
        <outline val="0"/>
        <shadow val="0"/>
        <u val="none"/>
        <vertAlign val="baseline"/>
        <sz val="9"/>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10"/>
        <color auto="1"/>
        <name val="Arial"/>
        <scheme val="none"/>
      </font>
      <numFmt numFmtId="164" formatCode="&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12" formatCode="&quot;$&quot;#,##0.00_);[Red]\(&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Lucida Sans"/>
        <family val="2"/>
        <scheme val="minor"/>
      </font>
      <numFmt numFmtId="164" formatCode="&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auto="1"/>
        <name val="Lucida Sans"/>
        <family val="2"/>
        <scheme val="minor"/>
      </font>
      <numFmt numFmtId="12" formatCode="&quot;$&quot;#,##0.00_);[Red]\(&quot;$&quot;#,##0.00\)"/>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auto="1"/>
        <name val="Lucida Sans"/>
        <family val="2"/>
        <scheme val="minor"/>
      </font>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ont>
        <strike val="0"/>
        <outline val="0"/>
        <shadow val="0"/>
        <u val="none"/>
        <vertAlign val="baseline"/>
        <name val="Lucida Sans"/>
        <family val="2"/>
        <scheme val="minor"/>
      </font>
      <fill>
        <patternFill patternType="none">
          <fgColor indexed="64"/>
          <bgColor auto="1"/>
        </patternFill>
      </fill>
      <alignment horizontal="left" vertical="bottom" textRotation="0" wrapText="0" relativeIndent="1" justifyLastLine="0" shrinkToFit="0" readingOrder="0"/>
    </dxf>
    <dxf>
      <font>
        <strike val="0"/>
        <outline val="0"/>
        <shadow val="0"/>
        <u val="none"/>
        <vertAlign val="baseline"/>
        <name val="Lucida Sans"/>
        <family val="2"/>
        <scheme val="minor"/>
      </font>
    </dxf>
    <dxf>
      <font>
        <strike val="0"/>
        <outline val="0"/>
        <shadow val="0"/>
        <u val="none"/>
        <vertAlign val="baseline"/>
        <name val="Lucida Sans"/>
        <family val="2"/>
        <scheme val="minor"/>
      </font>
      <fill>
        <patternFill patternType="none">
          <fgColor indexed="64"/>
          <bgColor auto="1"/>
        </patternFill>
      </fill>
    </dxf>
    <dxf>
      <font>
        <strike val="0"/>
        <outline val="0"/>
        <shadow val="0"/>
        <u val="none"/>
        <vertAlign val="baseline"/>
        <name val="Lucida Sans"/>
        <family val="2"/>
        <scheme val="minor"/>
      </font>
      <fill>
        <patternFill patternType="solid">
          <fgColor indexed="64"/>
          <bgColor theme="5"/>
        </patternFill>
      </fill>
      <alignment vertical="center" textRotation="0" wrapText="0" indent="0" justifyLastLine="0" shrinkToFit="0" readingOrder="0"/>
    </dxf>
    <dxf>
      <font>
        <color theme="0"/>
      </font>
    </dxf>
    <dxf>
      <fill>
        <patternFill patternType="solid">
          <fgColor theme="0" tint="-0.14999847407452621"/>
          <bgColor theme="0" tint="-0.14999847407452621"/>
        </patternFill>
      </fill>
    </dxf>
    <dxf>
      <fill>
        <patternFill patternType="solid">
          <fgColor theme="0" tint="-0.14996795556505021"/>
          <bgColor theme="0"/>
        </patternFill>
      </fill>
      <border>
        <horizontal style="medium">
          <color theme="0"/>
        </horizontal>
      </border>
    </dxf>
    <dxf>
      <font>
        <b/>
        <color theme="1"/>
      </font>
    </dxf>
    <dxf>
      <font>
        <b/>
        <color theme="1"/>
      </font>
    </dxf>
    <dxf>
      <font>
        <b/>
        <color theme="1"/>
      </font>
      <fill>
        <patternFill>
          <bgColor theme="0" tint="-4.9989318521683403E-2"/>
        </patternFill>
      </fill>
      <border>
        <top style="medium">
          <color theme="0"/>
        </top>
      </border>
    </dxf>
    <dxf>
      <font>
        <b/>
        <i val="0"/>
        <color theme="1"/>
      </font>
      <fill>
        <patternFill>
          <bgColor theme="5"/>
        </patternFill>
      </fill>
      <border>
        <bottom/>
      </border>
    </dxf>
    <dxf>
      <font>
        <color theme="1"/>
      </font>
      <border diagonalUp="0" diagonalDown="0">
        <left/>
        <right/>
        <top/>
        <bottom/>
        <vertical/>
        <horizontal/>
      </border>
    </dxf>
  </dxfs>
  <tableStyles count="1" defaultTableStyle="TableStyleMedium2" defaultPivotStyle="PivotStyleLight16">
    <tableStyle name="TableStyleLight1 2" pivot="0" count="7" xr9:uid="{00000000-0011-0000-FFFF-FFFF00000000}">
      <tableStyleElement type="wholeTable" dxfId="110"/>
      <tableStyleElement type="headerRow" dxfId="109"/>
      <tableStyleElement type="totalRow" dxfId="108"/>
      <tableStyleElement type="firstColumn" dxfId="107"/>
      <tableStyleElement type="lastColumn" dxfId="106"/>
      <tableStyleElement type="firstRowStripe" size="7" dxfId="105"/>
      <tableStyleElement type="firstColumnStripe" dxfId="1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B50B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'Profit - Loss Summary'!$B$5</c:f>
              <c:strCache>
                <c:ptCount val="1"/>
                <c:pt idx="0">
                  <c:v>Total income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Summary'!$C$5:$D$5</c:f>
              <c:numCache>
                <c:formatCode>"$"#,##0.00_);[Red]\("$"#,##0.00\)</c:formatCode>
                <c:ptCount val="2"/>
                <c:pt idx="0">
                  <c:v>550</c:v>
                </c:pt>
                <c:pt idx="1">
                  <c:v>1210</c:v>
                </c:pt>
              </c:numCache>
            </c:numRef>
          </c:val>
          <c:extLst>
            <c:ext xmlns:c16="http://schemas.microsoft.com/office/drawing/2014/chart" uri="{C3380CC4-5D6E-409C-BE32-E72D297353CC}">
              <c16:uniqueId val="{00000000-8636-4D9B-AD98-D1F682920A3A}"/>
            </c:ext>
          </c:extLst>
        </c:ser>
        <c:ser>
          <c:idx val="1"/>
          <c:order val="1"/>
          <c:tx>
            <c:strRef>
              <c:f>'Profit - Loss Summary'!$B$6</c:f>
              <c:strCache>
                <c:ptCount val="1"/>
                <c:pt idx="0">
                  <c:v>Total expenses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Summary'!$C$6:$D$6</c:f>
              <c:numCache>
                <c:formatCode>"$"#,##0.00_);[Red]\("$"#,##0.00\)</c:formatCode>
                <c:ptCount val="2"/>
                <c:pt idx="0">
                  <c:v>3261</c:v>
                </c:pt>
                <c:pt idx="1">
                  <c:v>1100</c:v>
                </c:pt>
              </c:numCache>
            </c:numRef>
          </c:val>
          <c:extLst>
            <c:ext xmlns:c16="http://schemas.microsoft.com/office/drawing/2014/chart" uri="{C3380CC4-5D6E-409C-BE32-E72D297353CC}">
              <c16:uniqueId val="{00000001-8636-4D9B-AD98-D1F682920A3A}"/>
            </c:ext>
          </c:extLst>
        </c:ser>
        <c:dLbls>
          <c:dLblPos val="ctr"/>
          <c:showLegendKey val="0"/>
          <c:showVal val="1"/>
          <c:showCatName val="0"/>
          <c:showSerName val="0"/>
          <c:showPercent val="0"/>
          <c:showBubbleSize val="0"/>
        </c:dLbls>
        <c:gapWidth val="79"/>
        <c:overlap val="100"/>
        <c:axId val="145310464"/>
        <c:axId val="145313152"/>
      </c:barChart>
      <c:catAx>
        <c:axId val="145310464"/>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ysClr val="windowText" lastClr="000000"/>
                </a:solidFill>
                <a:latin typeface="+mn-lt"/>
                <a:ea typeface="+mn-ea"/>
                <a:cs typeface="+mn-cs"/>
              </a:defRPr>
            </a:pPr>
            <a:endParaRPr lang="en-US"/>
          </a:p>
        </c:txPr>
        <c:crossAx val="145313152"/>
        <c:crosses val="autoZero"/>
        <c:auto val="1"/>
        <c:lblAlgn val="ctr"/>
        <c:lblOffset val="100"/>
        <c:noMultiLvlLbl val="0"/>
      </c:catAx>
      <c:valAx>
        <c:axId val="145313152"/>
        <c:scaling>
          <c:orientation val="minMax"/>
        </c:scaling>
        <c:delete val="1"/>
        <c:axPos val="b"/>
        <c:numFmt formatCode="0%" sourceLinked="1"/>
        <c:majorTickMark val="none"/>
        <c:minorTickMark val="none"/>
        <c:tickLblPos val="nextTo"/>
        <c:crossAx val="145310464"/>
        <c:crosses val="autoZero"/>
        <c:crossBetween val="between"/>
      </c:valAx>
      <c:spPr>
        <a:noFill/>
        <a:ln>
          <a:noFill/>
        </a:ln>
        <a:effectLst/>
      </c:spPr>
    </c:plotArea>
    <c:legend>
      <c:legendPos val="t"/>
      <c:layout>
        <c:manualLayout>
          <c:xMode val="edge"/>
          <c:yMode val="edge"/>
          <c:x val="0.4465604673555032"/>
          <c:y val="0.19729597769725504"/>
          <c:w val="0.46967222936806879"/>
          <c:h val="8.89663226686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76198</xdr:colOff>
      <xdr:row>1</xdr:row>
      <xdr:rowOff>104773</xdr:rowOff>
    </xdr:from>
    <xdr:to>
      <xdr:col>7</xdr:col>
      <xdr:colOff>28575</xdr:colOff>
      <xdr:row>11</xdr:row>
      <xdr:rowOff>152400</xdr:rowOff>
    </xdr:to>
    <xdr:graphicFrame macro="">
      <xdr:nvGraphicFramePr>
        <xdr:cNvPr id="3073" name="Chart 1" descr="Bar chart showing Estimated Income and Expenses and Actual Income and Expenses comparison">
          <a:extLst>
            <a:ext uri="{FF2B5EF4-FFF2-40B4-BE49-F238E27FC236}">
              <a16:creationId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teExpenses" displayName="SiteExpenses" ref="B6:D11" totalsRowCount="1" headerRowDxfId="102" dataDxfId="101" totalsRowDxfId="100">
  <autoFilter ref="B6:D10" xr:uid="{00000000-0009-0000-0100-000001000000}">
    <filterColumn colId="0" hiddenButton="1"/>
    <filterColumn colId="1" hiddenButton="1"/>
    <filterColumn colId="2" hiddenButton="1"/>
  </autoFilter>
  <tableColumns count="3">
    <tableColumn id="1" xr3:uid="{00000000-0010-0000-0000-000001000000}" name="Site" totalsRowLabel="Total" dataDxfId="99" totalsRowDxfId="98"/>
    <tableColumn id="2" xr3:uid="{00000000-0010-0000-0000-000002000000}" name="Estimated" totalsRowFunction="sum" dataDxfId="97" totalsRowDxfId="96"/>
    <tableColumn id="3" xr3:uid="{00000000-0010-0000-0000-000003000000}" name="Actual" totalsRowFunction="sum" dataDxfId="95" totalsRowDxfId="94"/>
  </tableColumns>
  <tableStyleInfo name="TableStyleLight1 2" showFirstColumn="1" showLastColumn="0" showRowStripes="1" showColumnStripes="0"/>
  <extLst>
    <ext xmlns:x14="http://schemas.microsoft.com/office/spreadsheetml/2009/9/main" uri="{504A1905-F514-4f6f-8877-14C23A59335A}">
      <x14:table altTextSummary="Enter Estimated and Actual Site Expense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RefreshmentsExpenses" displayName="RefreshmentsExpenses" ref="F6:H11" totalsRowCount="1">
  <autoFilter ref="F6:H10" xr:uid="{00000000-0009-0000-0100-000003000000}">
    <filterColumn colId="0" hiddenButton="1"/>
    <filterColumn colId="1" hiddenButton="1"/>
    <filterColumn colId="2" hiddenButton="1"/>
  </autoFilter>
  <tableColumns count="3">
    <tableColumn id="1" xr3:uid="{00000000-0010-0000-0100-000001000000}" name="Refreshments" totalsRowLabel="Total" totalsRowDxfId="93"/>
    <tableColumn id="2" xr3:uid="{00000000-0010-0000-0100-000002000000}" name="Estimated" totalsRowFunction="sum" totalsRowDxfId="92"/>
    <tableColumn id="3" xr3:uid="{00000000-0010-0000-0100-000003000000}" name="Actual" totalsRowFunction="sum" totalsRowDxfId="91"/>
  </tableColumns>
  <tableStyleInfo name="TableStyleLight1 2" showFirstColumn="1" showLastColumn="0" showRowStripes="1" showColumnStripes="0"/>
  <extLst>
    <ext xmlns:x14="http://schemas.microsoft.com/office/spreadsheetml/2009/9/main" uri="{504A1905-F514-4f6f-8877-14C23A59335A}">
      <x14:table altTextSummary="Enter Estimated and Actual Refreshments Expense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ecorationsExpenses" displayName="DecorationsExpenses" ref="B13:D19" totalsRowCount="1" headerRowDxfId="90" dataDxfId="89" totalsRowDxfId="88">
  <autoFilter ref="B13:D18" xr:uid="{00000000-0009-0000-0100-000004000000}">
    <filterColumn colId="0" hiddenButton="1"/>
    <filterColumn colId="1" hiddenButton="1"/>
    <filterColumn colId="2" hiddenButton="1"/>
  </autoFilter>
  <tableColumns count="3">
    <tableColumn id="1" xr3:uid="{00000000-0010-0000-0200-000001000000}" name="Prizes" totalsRowLabel="Total" dataDxfId="87" totalsRowDxfId="5"/>
    <tableColumn id="2" xr3:uid="{00000000-0010-0000-0200-000002000000}" name="Estimated" totalsRowFunction="sum" dataDxfId="86" totalsRowDxfId="4"/>
    <tableColumn id="3" xr3:uid="{00000000-0010-0000-0200-000003000000}" name="Actual" totalsRowFunction="sum" dataDxfId="85" totalsRowDxfId="3"/>
  </tableColumns>
  <tableStyleInfo name="TableStyleLight1 2" showFirstColumn="1" showLastColumn="0" showRowStripes="1" showColumnStripes="0"/>
  <extLst>
    <ext xmlns:x14="http://schemas.microsoft.com/office/spreadsheetml/2009/9/main" uri="{504A1905-F514-4f6f-8877-14C23A59335A}">
      <x14:table altTextSummary="Enter Estimated and Actual Decorations Expense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ProgramExpenses" displayName="ProgramExpenses" ref="F13:H19" totalsRowCount="1" headerRowDxfId="84" dataDxfId="83" totalsRowDxfId="82">
  <autoFilter ref="F13:H18" xr:uid="{00000000-0009-0000-0100-000005000000}">
    <filterColumn colId="0" hiddenButton="1"/>
    <filterColumn colId="1" hiddenButton="1"/>
    <filterColumn colId="2" hiddenButton="1"/>
  </autoFilter>
  <tableColumns count="3">
    <tableColumn id="1" xr3:uid="{00000000-0010-0000-0300-000001000000}" name="Program" totalsRowLabel="Total" dataDxfId="81" totalsRowDxfId="2"/>
    <tableColumn id="2" xr3:uid="{00000000-0010-0000-0300-000002000000}" name="Estimated" totalsRowFunction="sum" dataDxfId="80" totalsRowDxfId="1"/>
    <tableColumn id="3" xr3:uid="{00000000-0010-0000-0300-000003000000}" name="Actual" totalsRowFunction="sum" dataDxfId="79" totalsRowDxfId="0"/>
  </tableColumns>
  <tableStyleInfo name="TableStyleLight1 2" showFirstColumn="1" showLastColumn="0" showRowStripes="1" showColumnStripes="0"/>
  <extLst>
    <ext xmlns:x14="http://schemas.microsoft.com/office/spreadsheetml/2009/9/main" uri="{504A1905-F514-4f6f-8877-14C23A59335A}">
      <x14:table altTextSummary="Enter Estimated and Actual Program Expense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PublicityExpenses" displayName="PublicityExpenses" ref="B21:D25" totalsRowCount="1" headerRowDxfId="78" dataDxfId="77" totalsRowDxfId="76">
  <autoFilter ref="B21:D24" xr:uid="{00000000-0009-0000-0100-000006000000}">
    <filterColumn colId="0" hiddenButton="1"/>
    <filterColumn colId="1" hiddenButton="1"/>
    <filterColumn colId="2" hiddenButton="1"/>
  </autoFilter>
  <tableColumns count="3">
    <tableColumn id="1" xr3:uid="{00000000-0010-0000-0400-000001000000}" name="Publicity" totalsRowLabel="Total" dataDxfId="75" totalsRowDxfId="74"/>
    <tableColumn id="2" xr3:uid="{00000000-0010-0000-0400-000002000000}" name="Estimated" totalsRowFunction="sum" dataDxfId="73" totalsRowDxfId="72"/>
    <tableColumn id="3" xr3:uid="{00000000-0010-0000-0400-000003000000}" name="Actual" totalsRowFunction="sum" dataDxfId="71" totalsRowDxfId="70"/>
  </tableColumns>
  <tableStyleInfo name="TableStyleLight1 2" showFirstColumn="1" showLastColumn="0" showRowStripes="1" showColumnStripes="0"/>
  <extLst>
    <ext xmlns:x14="http://schemas.microsoft.com/office/spreadsheetml/2009/9/main" uri="{504A1905-F514-4f6f-8877-14C23A59335A}">
      <x14:table altTextSummary="Enter Estimated and Actual Publicity Expenses in this table. Total is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rizesExpenses" displayName="PrizesExpenses" ref="F21:H24" totalsRowCount="1" headerRowDxfId="69" dataDxfId="68" totalsRowDxfId="67">
  <autoFilter ref="F21:H23" xr:uid="{00000000-0009-0000-0100-000007000000}">
    <filterColumn colId="0" hiddenButton="1"/>
    <filterColumn colId="1" hiddenButton="1"/>
    <filterColumn colId="2" hiddenButton="1"/>
  </autoFilter>
  <tableColumns count="3">
    <tableColumn id="1" xr3:uid="{00000000-0010-0000-0500-000001000000}" name="Prizes" totalsRowLabel="Total" dataDxfId="66" totalsRowDxfId="65"/>
    <tableColumn id="2" xr3:uid="{00000000-0010-0000-0500-000002000000}" name="Estimated" totalsRowFunction="sum" dataDxfId="64" totalsRowDxfId="63"/>
    <tableColumn id="3" xr3:uid="{00000000-0010-0000-0500-000003000000}" name="Actual" totalsRowFunction="sum" dataDxfId="62" totalsRowDxfId="61"/>
  </tableColumns>
  <tableStyleInfo name="TableStyleLight1 2" showFirstColumn="1" showLastColumn="0" showRowStripes="1" showColumnStripes="0"/>
  <extLst>
    <ext xmlns:x14="http://schemas.microsoft.com/office/spreadsheetml/2009/9/main" uri="{504A1905-F514-4f6f-8877-14C23A59335A}">
      <x14:table altTextSummary="Enter Estimated and Actual Prizes Expenses in this table. Total is auto calculated at the en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MiscellaneousExpenses" displayName="MiscellaneousExpenses" ref="B27:D32" totalsRowCount="1" headerRowDxfId="60" dataDxfId="59" totalsRowDxfId="58">
  <autoFilter ref="B27:D31" xr:uid="{00000000-0009-0000-0100-000008000000}">
    <filterColumn colId="0" hiddenButton="1"/>
    <filterColumn colId="1" hiddenButton="1"/>
    <filterColumn colId="2" hiddenButton="1"/>
  </autoFilter>
  <tableColumns count="3">
    <tableColumn id="1" xr3:uid="{00000000-0010-0000-0600-000001000000}" name="Miscellaneous" totalsRowLabel="Total" dataDxfId="57" totalsRowDxfId="8"/>
    <tableColumn id="2" xr3:uid="{00000000-0010-0000-0600-000002000000}" name="Estimated" totalsRowFunction="sum" dataDxfId="56" totalsRowDxfId="7"/>
    <tableColumn id="3" xr3:uid="{00000000-0010-0000-0600-000003000000}" name="Actual" totalsRowFunction="sum" dataDxfId="55" totalsRowDxfId="6"/>
  </tableColumns>
  <tableStyleInfo name="TableStyleLight1 2" showFirstColumn="1" showLastColumn="0" showRowStripes="1" showColumnStripes="0"/>
  <extLst>
    <ext xmlns:x14="http://schemas.microsoft.com/office/spreadsheetml/2009/9/main" uri="{504A1905-F514-4f6f-8877-14C23A59335A}">
      <x14:table altTextSummary="Enter Estimated and Actual Miscellaneous Expenses in this table. Total is auto calculated at the en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Admissions" displayName="Admissions" ref="B6:G10" totalsRowCount="1" headerRowDxfId="53" dataDxfId="52" totalsRowDxfId="51">
  <autoFilter ref="B6:G9" xr:uid="{00000000-0009-0000-0100-000009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Estimated No." totalsRowLabel="Total" totalsRowDxfId="14"/>
    <tableColumn id="2" xr3:uid="{00000000-0010-0000-0700-000002000000}" name="Actual No." dataDxfId="50" totalsRowDxfId="13"/>
    <tableColumn id="3" xr3:uid="{00000000-0010-0000-0700-000003000000}" name="Type" dataDxfId="49" totalsRowDxfId="12"/>
    <tableColumn id="4" xr3:uid="{00000000-0010-0000-0700-000004000000}" name="Price" dataDxfId="48" totalsRowDxfId="11"/>
    <tableColumn id="6" xr3:uid="{00000000-0010-0000-0700-000006000000}" name="Estimated Income" totalsRowFunction="sum" dataDxfId="47" totalsRowDxfId="10">
      <calculatedColumnFormula>B7*E7</calculatedColumnFormula>
    </tableColumn>
    <tableColumn id="7" xr3:uid="{00000000-0010-0000-0700-000007000000}" name="Actual Income" totalsRowFunction="sum" dataDxfId="46" totalsRowDxfId="9">
      <calculatedColumnFormula>C7*E7</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missions, Type, and Price in this table. Estimated and Actual Income from admissions and Totals are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AdsInProgram" displayName="AdsInProgram" ref="B12:G16" totalsRowCount="1" headerRowDxfId="45" dataDxfId="44" totalsRowDxfId="43">
  <autoFilter ref="B12:G15"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800-000001000000}" name="Estimated No." totalsRowLabel="Total" dataDxfId="42" totalsRowDxfId="41"/>
    <tableColumn id="2" xr3:uid="{00000000-0010-0000-0800-000002000000}" name="Actual No." dataDxfId="40" totalsRowDxfId="39"/>
    <tableColumn id="3" xr3:uid="{00000000-0010-0000-0800-000003000000}" name="Type" dataDxfId="38" totalsRowDxfId="37"/>
    <tableColumn id="4" xr3:uid="{00000000-0010-0000-0800-000004000000}" name="Price" dataDxfId="36" totalsRowDxfId="35"/>
    <tableColumn id="5" xr3:uid="{00000000-0010-0000-0800-000005000000}" name="Estimated Income" totalsRowFunction="sum" dataDxfId="34" totalsRowDxfId="33">
      <calculatedColumnFormula>B13*E13</calculatedColumnFormula>
    </tableColumn>
    <tableColumn id="6" xr3:uid="{00000000-0010-0000-0800-000006000000}" name="Actual Income" totalsRowFunction="sum" dataDxfId="32" totalsRowDxfId="31">
      <calculatedColumnFormula>C13*E13</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s, Type, and Price in this table. Estimated and Actual Income from ads and Totals are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ExhibitorsAndVendors" displayName="ExhibitorsAndVendors" ref="B18:G21" totalsRowCount="1">
  <autoFilter ref="B18:G20"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Estimated No." totalsRowLabel="Total" totalsRowDxfId="30"/>
    <tableColumn id="2" xr3:uid="{00000000-0010-0000-0900-000002000000}" name="Actual No." totalsRowDxfId="29"/>
    <tableColumn id="3" xr3:uid="{00000000-0010-0000-0900-000003000000}" name="Type" totalsRowDxfId="28"/>
    <tableColumn id="4" xr3:uid="{00000000-0010-0000-0900-000004000000}" name="Price" totalsRowDxfId="27"/>
    <tableColumn id="5" xr3:uid="{00000000-0010-0000-0900-000005000000}" name="Estimated Income" totalsRowFunction="sum" totalsRowDxfId="26">
      <calculatedColumnFormula>B19*E19</calculatedColumnFormula>
    </tableColumn>
    <tableColumn id="6" xr3:uid="{00000000-0010-0000-0900-000006000000}" name="Actual Income" totalsRowFunction="sum" totalsRowDxfId="25">
      <calculatedColumnFormula>C19*E19</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exhibitors and vendors, booth Type, and Price in this table. Estimated and Actual Income from exhibitors for each booth type and Totals are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SaleOfItems" displayName="SaleOfItems" ref="B23:G28" totalsRowCount="1">
  <autoFilter ref="B23:G27"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Estimated No." totalsRowLabel="Total" totalsRowDxfId="24"/>
    <tableColumn id="2" xr3:uid="{00000000-0010-0000-0A00-000002000000}" name="Actual No." totalsRowDxfId="23"/>
    <tableColumn id="3" xr3:uid="{00000000-0010-0000-0A00-000003000000}" name="Type" totalsRowDxfId="22"/>
    <tableColumn id="4" xr3:uid="{00000000-0010-0000-0A00-000004000000}" name="Price" totalsRowDxfId="21"/>
    <tableColumn id="5" xr3:uid="{00000000-0010-0000-0A00-000005000000}" name="Estimated Income" totalsRowFunction="sum" totalsRowDxfId="20">
      <calculatedColumnFormula>B24*E24</calculatedColumnFormula>
    </tableColumn>
    <tableColumn id="6" xr3:uid="{00000000-0010-0000-0A00-000006000000}" name="Actual Income" totalsRowFunction="sum" totalsRowDxfId="19">
      <calculatedColumnFormula>C24*E24</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items sold, Type, and Price in this table. Estimated and Actual Income from sales of items and Totals are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053438-C393-4A6F-85EB-6141CE2E580F}" name="Summary" displayName="Summary" ref="B4:D6" totalsRowShown="0" headerRowDxfId="15">
  <autoFilter ref="B4:D6" xr:uid="{E2E1E93F-962E-4908-B5FF-C49FFDD203EC}">
    <filterColumn colId="0" hiddenButton="1"/>
    <filterColumn colId="1" hiddenButton="1"/>
    <filterColumn colId="2" hiddenButton="1"/>
  </autoFilter>
  <tableColumns count="3">
    <tableColumn id="1" xr3:uid="{F67213F1-F34B-417E-9245-0F02F8ACA01B}" name=" Total"/>
    <tableColumn id="2" xr3:uid="{B31A4B15-FE6A-45D0-A35F-8DEBCAB99AF7}" name="Estimated">
      <calculatedColumnFormula>Expenses!G3</calculatedColumnFormula>
    </tableColumn>
    <tableColumn id="3" xr3:uid="{D633F0A4-A59C-4679-9F1C-8D364B0C972E}" name="Actual">
      <calculatedColumnFormula>Expenses!H3</calculatedColumnFormula>
    </tableColumn>
  </tableColumns>
  <tableStyleInfo showFirstColumn="0" showLastColumn="0" showRowStripes="0" showColumnStripes="0"/>
  <extLst>
    <ext xmlns:x14="http://schemas.microsoft.com/office/spreadsheetml/2009/9/main" uri="{504A1905-F514-4f6f-8877-14C23A59335A}">
      <x14:table altTextSummary="Total Estimated and Actual Income &amp; Expenses are auto updated in this table"/>
    </ext>
  </extLst>
</table>
</file>

<file path=xl/theme/theme1.xml><?xml version="1.0" encoding="utf-8"?>
<a:theme xmlns:a="http://schemas.openxmlformats.org/drawingml/2006/main" name="Office Theme">
  <a:themeElements>
    <a:clrScheme name="Custom 13">
      <a:dk1>
        <a:srgbClr val="111111"/>
      </a:dk1>
      <a:lt1>
        <a:srgbClr val="FFFFFF"/>
      </a:lt1>
      <a:dk2>
        <a:srgbClr val="2D3047"/>
      </a:dk2>
      <a:lt2>
        <a:srgbClr val="FFFFFF"/>
      </a:lt2>
      <a:accent1>
        <a:srgbClr val="B50745"/>
      </a:accent1>
      <a:accent2>
        <a:srgbClr val="1C9AAA"/>
      </a:accent2>
      <a:accent3>
        <a:srgbClr val="E0C93A"/>
      </a:accent3>
      <a:accent4>
        <a:srgbClr val="B50745"/>
      </a:accent4>
      <a:accent5>
        <a:srgbClr val="1C9AAA"/>
      </a:accent5>
      <a:accent6>
        <a:srgbClr val="E0C93A"/>
      </a:accent6>
      <a:hlink>
        <a:srgbClr val="4CD0E2"/>
      </a:hlink>
      <a:folHlink>
        <a:srgbClr val="4CD0E2"/>
      </a:folHlink>
    </a:clrScheme>
    <a:fontScheme name="Custom 2">
      <a:majorFont>
        <a:latin typeface="Century Gothic"/>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00B4-02BC-4B65-B20F-7C842CD422DD}">
  <sheetPr>
    <tabColor theme="8" tint="-0.499984740745262"/>
  </sheetPr>
  <dimension ref="B1:B8"/>
  <sheetViews>
    <sheetView showGridLines="0" workbookViewId="0"/>
  </sheetViews>
  <sheetFormatPr defaultRowHeight="12.75" x14ac:dyDescent="0.2"/>
  <cols>
    <col min="1" max="1" width="2.7109375" customWidth="1"/>
    <col min="2" max="2" width="95" customWidth="1"/>
    <col min="3" max="3" width="2.7109375" customWidth="1"/>
  </cols>
  <sheetData>
    <row r="1" spans="2:2" s="82" customFormat="1" ht="30" customHeight="1" x14ac:dyDescent="0.2">
      <c r="B1" s="84" t="s">
        <v>32</v>
      </c>
    </row>
    <row r="2" spans="2:2" ht="30" customHeight="1" x14ac:dyDescent="0.25">
      <c r="B2" s="83" t="s">
        <v>33</v>
      </c>
    </row>
    <row r="3" spans="2:2" ht="30" customHeight="1" x14ac:dyDescent="0.25">
      <c r="B3" s="83" t="s">
        <v>34</v>
      </c>
    </row>
    <row r="4" spans="2:2" ht="30" customHeight="1" x14ac:dyDescent="0.25">
      <c r="B4" s="83" t="s">
        <v>35</v>
      </c>
    </row>
    <row r="5" spans="2:2" ht="30" customHeight="1" x14ac:dyDescent="0.25">
      <c r="B5" s="83" t="s">
        <v>36</v>
      </c>
    </row>
    <row r="6" spans="2:2" ht="30" customHeight="1" x14ac:dyDescent="0.25">
      <c r="B6" s="85" t="s">
        <v>37</v>
      </c>
    </row>
    <row r="7" spans="2:2" ht="60" customHeight="1" x14ac:dyDescent="0.2">
      <c r="B7" s="93" t="s">
        <v>64</v>
      </c>
    </row>
    <row r="8" spans="2:2" ht="39.950000000000003" customHeight="1" x14ac:dyDescent="0.25">
      <c r="B8" s="83" t="s">
        <v>38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H38"/>
  <sheetViews>
    <sheetView showGridLines="0" tabSelected="1" topLeftCell="A13" zoomScaleNormal="100" workbookViewId="0">
      <selection activeCell="B15" sqref="B15:D15"/>
    </sheetView>
  </sheetViews>
  <sheetFormatPr defaultColWidth="9.140625" defaultRowHeight="12.75" x14ac:dyDescent="0.2"/>
  <cols>
    <col min="1" max="1" width="2.7109375" style="7" customWidth="1"/>
    <col min="2" max="2" width="22.7109375" style="1" customWidth="1"/>
    <col min="3" max="3" width="15.7109375" style="1" customWidth="1"/>
    <col min="4" max="4" width="22.7109375" style="1" customWidth="1"/>
    <col min="5" max="5" width="3.42578125" style="1" customWidth="1"/>
    <col min="6" max="8" width="22.7109375" style="1" customWidth="1"/>
    <col min="9" max="9" width="2.7109375" style="1" customWidth="1"/>
    <col min="10" max="16384" width="9.140625" style="1"/>
  </cols>
  <sheetData>
    <row r="1" spans="1:8" ht="45.75" customHeight="1" x14ac:dyDescent="0.2">
      <c r="A1" s="90" t="s">
        <v>41</v>
      </c>
      <c r="B1" s="96" t="s">
        <v>31</v>
      </c>
      <c r="C1" s="96"/>
      <c r="D1" s="94" t="s">
        <v>81</v>
      </c>
      <c r="E1" s="94"/>
      <c r="F1" s="43"/>
      <c r="G1" s="43"/>
      <c r="H1" s="44" t="s">
        <v>25</v>
      </c>
    </row>
    <row r="2" spans="1:8" ht="6.75" customHeight="1" x14ac:dyDescent="0.2">
      <c r="B2" s="34"/>
      <c r="C2" s="34"/>
      <c r="D2" s="34"/>
      <c r="E2" s="35"/>
      <c r="F2" s="35"/>
      <c r="G2" s="35"/>
      <c r="H2" s="36"/>
    </row>
    <row r="3" spans="1:8" s="21" customFormat="1" ht="15" customHeight="1" x14ac:dyDescent="0.2">
      <c r="A3" s="90" t="s">
        <v>43</v>
      </c>
      <c r="B3" s="95" t="s">
        <v>26</v>
      </c>
      <c r="C3" s="32"/>
      <c r="D3" s="32"/>
      <c r="E3" s="32"/>
      <c r="F3" s="32"/>
      <c r="G3" s="33" t="s">
        <v>0</v>
      </c>
      <c r="H3" s="33" t="s">
        <v>1</v>
      </c>
    </row>
    <row r="4" spans="1:8" ht="24" customHeight="1" x14ac:dyDescent="0.2">
      <c r="A4" s="90" t="s">
        <v>44</v>
      </c>
      <c r="B4" s="95"/>
      <c r="C4" s="30"/>
      <c r="D4" s="30"/>
      <c r="E4" s="30"/>
      <c r="F4" s="30"/>
      <c r="G4" s="31">
        <f>SUM(C11,C19,C25,C32,G11,G19,G24)</f>
        <v>3261</v>
      </c>
      <c r="H4" s="31">
        <f>SUM(D11,D19,D25,D32,H11,H19,H24)</f>
        <v>1100</v>
      </c>
    </row>
    <row r="5" spans="1:8" ht="15" customHeight="1" x14ac:dyDescent="0.2">
      <c r="B5" s="8"/>
      <c r="C5" s="11"/>
      <c r="D5" s="11"/>
      <c r="E5" s="7"/>
      <c r="F5" s="7"/>
      <c r="G5" s="7"/>
      <c r="H5" s="7"/>
    </row>
    <row r="6" spans="1:8" s="19" customFormat="1" ht="20.100000000000001" customHeight="1" x14ac:dyDescent="0.2">
      <c r="A6" s="90" t="s">
        <v>45</v>
      </c>
      <c r="B6" s="37" t="s">
        <v>7</v>
      </c>
      <c r="C6" s="88" t="s">
        <v>0</v>
      </c>
      <c r="D6" s="88" t="s">
        <v>1</v>
      </c>
      <c r="E6" s="20"/>
      <c r="F6" s="38" t="s">
        <v>2</v>
      </c>
      <c r="G6" s="47" t="s">
        <v>0</v>
      </c>
      <c r="H6" s="47" t="s">
        <v>1</v>
      </c>
    </row>
    <row r="7" spans="1:8" ht="15.95" customHeight="1" x14ac:dyDescent="0.2">
      <c r="B7" s="24" t="s">
        <v>78</v>
      </c>
      <c r="C7" s="25">
        <v>150</v>
      </c>
      <c r="D7" s="26"/>
      <c r="E7" s="7"/>
      <c r="F7" s="9" t="s">
        <v>3</v>
      </c>
      <c r="G7" s="12"/>
      <c r="H7" s="13"/>
    </row>
    <row r="8" spans="1:8" ht="15.95" customHeight="1" x14ac:dyDescent="0.2">
      <c r="B8" s="24" t="s">
        <v>79</v>
      </c>
      <c r="C8" s="25">
        <v>500</v>
      </c>
      <c r="D8" s="26"/>
      <c r="E8" s="7"/>
      <c r="F8" s="9" t="s">
        <v>4</v>
      </c>
      <c r="G8" s="12"/>
      <c r="H8" s="13"/>
    </row>
    <row r="9" spans="1:8" ht="15.95" customHeight="1" x14ac:dyDescent="0.2">
      <c r="B9" s="24" t="s">
        <v>80</v>
      </c>
      <c r="C9" s="25">
        <v>60</v>
      </c>
      <c r="D9" s="26">
        <v>60</v>
      </c>
      <c r="E9" s="7"/>
      <c r="F9" s="9" t="s">
        <v>5</v>
      </c>
      <c r="G9" s="12"/>
      <c r="H9" s="13"/>
    </row>
    <row r="10" spans="1:8" ht="15.95" customHeight="1" x14ac:dyDescent="0.2">
      <c r="B10" s="24"/>
      <c r="C10" s="25"/>
      <c r="D10" s="26"/>
      <c r="E10" s="7"/>
      <c r="F10" s="9" t="s">
        <v>6</v>
      </c>
      <c r="G10" s="12"/>
      <c r="H10" s="13"/>
    </row>
    <row r="11" spans="1:8" ht="15.95" customHeight="1" x14ac:dyDescent="0.2">
      <c r="B11" s="27" t="s">
        <v>18</v>
      </c>
      <c r="C11" s="25">
        <f>SUBTOTAL(109,SiteExpenses[Estimated])</f>
        <v>710</v>
      </c>
      <c r="D11" s="26">
        <f>SUBTOTAL(109,SiteExpenses[Actual])</f>
        <v>60</v>
      </c>
      <c r="E11" s="7"/>
      <c r="F11" s="10" t="s">
        <v>18</v>
      </c>
      <c r="G11" s="12">
        <f>SUBTOTAL(109,RefreshmentsExpenses[Estimated])</f>
        <v>0</v>
      </c>
      <c r="H11" s="13">
        <f>SUBTOTAL(109,RefreshmentsExpenses[Actual])</f>
        <v>0</v>
      </c>
    </row>
    <row r="12" spans="1:8" ht="15" customHeight="1" x14ac:dyDescent="0.2">
      <c r="B12" s="8"/>
      <c r="C12" s="11"/>
      <c r="D12" s="11"/>
      <c r="E12" s="7"/>
      <c r="F12" s="7"/>
      <c r="G12" s="7"/>
      <c r="H12" s="7"/>
    </row>
    <row r="13" spans="1:8" ht="20.100000000000001" customHeight="1" x14ac:dyDescent="0.2">
      <c r="A13" s="7" t="s">
        <v>46</v>
      </c>
      <c r="B13" s="39" t="s">
        <v>12</v>
      </c>
      <c r="C13" s="89" t="s">
        <v>0</v>
      </c>
      <c r="D13" s="89" t="s">
        <v>1</v>
      </c>
      <c r="E13" s="7"/>
      <c r="F13" s="39" t="s">
        <v>10</v>
      </c>
      <c r="G13" s="89" t="s">
        <v>0</v>
      </c>
      <c r="H13" s="89" t="s">
        <v>1</v>
      </c>
    </row>
    <row r="14" spans="1:8" ht="15.95" customHeight="1" x14ac:dyDescent="0.2">
      <c r="B14" s="39" t="s">
        <v>70</v>
      </c>
      <c r="C14" s="69">
        <v>870</v>
      </c>
      <c r="D14" s="69">
        <v>870</v>
      </c>
      <c r="E14" s="7"/>
      <c r="F14" s="99" t="s">
        <v>87</v>
      </c>
      <c r="G14" s="100">
        <v>0</v>
      </c>
      <c r="H14" s="101">
        <v>0</v>
      </c>
    </row>
    <row r="15" spans="1:8" ht="15.95" customHeight="1" x14ac:dyDescent="0.2">
      <c r="B15" s="103" t="s">
        <v>71</v>
      </c>
      <c r="C15" s="104">
        <v>170</v>
      </c>
      <c r="D15" s="104">
        <v>170</v>
      </c>
      <c r="E15" s="7"/>
      <c r="F15" s="99" t="s">
        <v>8</v>
      </c>
      <c r="G15" s="100">
        <v>0</v>
      </c>
      <c r="H15" s="101">
        <v>0</v>
      </c>
    </row>
    <row r="16" spans="1:8" ht="15.95" customHeight="1" x14ac:dyDescent="0.2">
      <c r="B16" s="39" t="s">
        <v>72</v>
      </c>
      <c r="C16" s="69">
        <v>246</v>
      </c>
      <c r="D16" s="69"/>
      <c r="E16" s="7"/>
      <c r="F16" s="99" t="s">
        <v>9</v>
      </c>
      <c r="G16" s="100">
        <v>0</v>
      </c>
      <c r="H16" s="101">
        <v>0</v>
      </c>
    </row>
    <row r="17" spans="1:8" ht="15.95" customHeight="1" x14ac:dyDescent="0.2">
      <c r="B17" s="103" t="s">
        <v>85</v>
      </c>
      <c r="C17" s="104">
        <v>100</v>
      </c>
      <c r="D17" s="104"/>
      <c r="E17" s="7"/>
      <c r="F17" s="39" t="s">
        <v>14</v>
      </c>
      <c r="G17" s="14">
        <v>0</v>
      </c>
      <c r="H17" s="15">
        <v>0</v>
      </c>
    </row>
    <row r="18" spans="1:8" ht="15.95" customHeight="1" x14ac:dyDescent="0.2">
      <c r="B18" s="103" t="s">
        <v>86</v>
      </c>
      <c r="C18" s="104">
        <v>200</v>
      </c>
      <c r="D18" s="104"/>
      <c r="E18" s="7"/>
      <c r="F18" s="39"/>
      <c r="G18" s="14"/>
      <c r="H18" s="15">
        <v>0</v>
      </c>
    </row>
    <row r="19" spans="1:8" ht="15.95" customHeight="1" x14ac:dyDescent="0.2">
      <c r="B19" s="40" t="s">
        <v>18</v>
      </c>
      <c r="C19" s="70">
        <f>SUBTOTAL(109,DecorationsExpenses[Estimated])</f>
        <v>1586</v>
      </c>
      <c r="D19" s="70">
        <f>SUBTOTAL(109,DecorationsExpenses[Actual])</f>
        <v>1040</v>
      </c>
      <c r="E19" s="7"/>
      <c r="F19" s="40" t="s">
        <v>18</v>
      </c>
      <c r="G19" s="17">
        <f>SUBTOTAL(109,ProgramExpenses[Estimated])</f>
        <v>0</v>
      </c>
      <c r="H19" s="16">
        <f>SUBTOTAL(109,ProgramExpenses[Actual])</f>
        <v>0</v>
      </c>
    </row>
    <row r="20" spans="1:8" ht="15" customHeight="1" x14ac:dyDescent="0.2">
      <c r="B20" s="41"/>
      <c r="C20" s="71"/>
      <c r="D20" s="71"/>
      <c r="E20" s="7"/>
      <c r="F20" s="41"/>
      <c r="G20" s="7"/>
      <c r="H20" s="7"/>
    </row>
    <row r="21" spans="1:8" ht="20.100000000000001" customHeight="1" x14ac:dyDescent="0.2">
      <c r="A21" s="90" t="s">
        <v>39</v>
      </c>
      <c r="B21" s="39" t="s">
        <v>11</v>
      </c>
      <c r="C21" s="89" t="s">
        <v>0</v>
      </c>
      <c r="D21" s="89" t="s">
        <v>1</v>
      </c>
      <c r="E21" s="7"/>
      <c r="F21" s="39" t="s">
        <v>12</v>
      </c>
      <c r="G21" s="89" t="s">
        <v>0</v>
      </c>
      <c r="H21" s="89" t="s">
        <v>1</v>
      </c>
    </row>
    <row r="22" spans="1:8" ht="15.95" customHeight="1" x14ac:dyDescent="0.2">
      <c r="B22" s="39"/>
      <c r="C22" s="69"/>
      <c r="D22" s="72"/>
      <c r="E22" s="7"/>
      <c r="F22" s="39"/>
      <c r="G22" s="14"/>
      <c r="H22" s="15"/>
    </row>
    <row r="23" spans="1:8" ht="15.95" customHeight="1" x14ac:dyDescent="0.2">
      <c r="B23" s="39"/>
      <c r="C23" s="69"/>
      <c r="D23" s="72"/>
      <c r="E23" s="7"/>
      <c r="F23" s="39"/>
      <c r="G23" s="18"/>
      <c r="H23" s="15"/>
    </row>
    <row r="24" spans="1:8" ht="15.95" customHeight="1" x14ac:dyDescent="0.2">
      <c r="B24" s="39"/>
      <c r="C24" s="69"/>
      <c r="D24" s="72"/>
      <c r="E24" s="7"/>
      <c r="F24" s="40" t="s">
        <v>18</v>
      </c>
      <c r="G24" s="28">
        <f>SUBTOTAL(109,PrizesExpenses[Estimated])</f>
        <v>0</v>
      </c>
      <c r="H24" s="29">
        <f>SUBTOTAL(109,PrizesExpenses[Actual])</f>
        <v>0</v>
      </c>
    </row>
    <row r="25" spans="1:8" ht="15.95" customHeight="1" x14ac:dyDescent="0.2">
      <c r="B25" s="40" t="s">
        <v>18</v>
      </c>
      <c r="C25" s="70">
        <f>SUBTOTAL(109,PublicityExpenses[Estimated])</f>
        <v>0</v>
      </c>
      <c r="D25" s="73">
        <f>SUBTOTAL(109,PublicityExpenses[Actual])</f>
        <v>0</v>
      </c>
      <c r="E25" s="7"/>
      <c r="F25" s="7"/>
      <c r="G25" s="7"/>
      <c r="H25" s="7"/>
    </row>
    <row r="26" spans="1:8" ht="15" customHeight="1" x14ac:dyDescent="0.2">
      <c r="B26" s="41"/>
      <c r="C26" s="71"/>
      <c r="D26" s="71"/>
      <c r="E26" s="7"/>
      <c r="F26" s="7"/>
      <c r="G26" s="7"/>
      <c r="H26" s="7"/>
    </row>
    <row r="27" spans="1:8" ht="20.100000000000001" customHeight="1" x14ac:dyDescent="0.2">
      <c r="A27" s="90" t="s">
        <v>47</v>
      </c>
      <c r="B27" s="39" t="s">
        <v>13</v>
      </c>
      <c r="C27" s="89" t="s">
        <v>0</v>
      </c>
      <c r="D27" s="89" t="s">
        <v>1</v>
      </c>
      <c r="E27" s="7"/>
      <c r="F27" s="7"/>
      <c r="G27" s="7"/>
      <c r="H27" s="7"/>
    </row>
    <row r="28" spans="1:8" ht="15.95" customHeight="1" x14ac:dyDescent="0.2">
      <c r="B28" s="103" t="s">
        <v>82</v>
      </c>
      <c r="C28" s="104">
        <v>300</v>
      </c>
      <c r="D28" s="105">
        <v>0</v>
      </c>
      <c r="E28" s="7"/>
      <c r="F28" s="102" t="s">
        <v>88</v>
      </c>
      <c r="G28" s="102"/>
      <c r="H28" s="7"/>
    </row>
    <row r="29" spans="1:8" ht="15.95" customHeight="1" x14ac:dyDescent="0.2">
      <c r="B29" s="103" t="s">
        <v>83</v>
      </c>
      <c r="C29" s="104">
        <v>300</v>
      </c>
      <c r="D29" s="105">
        <v>0</v>
      </c>
      <c r="E29" s="7"/>
      <c r="F29" s="106" t="s">
        <v>89</v>
      </c>
      <c r="G29" s="106"/>
      <c r="H29" s="7"/>
    </row>
    <row r="30" spans="1:8" ht="15.95" customHeight="1" x14ac:dyDescent="0.2">
      <c r="B30" s="103" t="s">
        <v>84</v>
      </c>
      <c r="C30" s="104">
        <v>365</v>
      </c>
      <c r="D30" s="105">
        <v>0</v>
      </c>
      <c r="E30" s="7"/>
      <c r="F30" s="7"/>
      <c r="G30" s="7"/>
      <c r="H30" s="7"/>
    </row>
    <row r="31" spans="1:8" s="3" customFormat="1" ht="15.95" customHeight="1" x14ac:dyDescent="0.2">
      <c r="A31" s="6"/>
      <c r="B31" s="39"/>
      <c r="C31" s="69"/>
      <c r="D31" s="72"/>
      <c r="E31" s="6"/>
      <c r="F31" s="6"/>
      <c r="G31" s="6"/>
      <c r="H31" s="6"/>
    </row>
    <row r="32" spans="1:8" s="3" customFormat="1" ht="15.95" customHeight="1" x14ac:dyDescent="0.2">
      <c r="A32" s="6"/>
      <c r="B32" s="42" t="s">
        <v>18</v>
      </c>
      <c r="C32" s="74">
        <f>SUBTOTAL(109,MiscellaneousExpenses[Estimated])</f>
        <v>965</v>
      </c>
      <c r="D32" s="75">
        <f>SUBTOTAL(109,MiscellaneousExpenses[Actual])</f>
        <v>0</v>
      </c>
    </row>
    <row r="33" spans="1:1" s="3" customFormat="1" x14ac:dyDescent="0.2">
      <c r="A33" s="6"/>
    </row>
    <row r="34" spans="1:1" s="3" customFormat="1" x14ac:dyDescent="0.2">
      <c r="A34" s="6"/>
    </row>
    <row r="35" spans="1:1" s="3" customFormat="1" x14ac:dyDescent="0.2">
      <c r="A35" s="6"/>
    </row>
    <row r="36" spans="1:1" s="3" customFormat="1" x14ac:dyDescent="0.2">
      <c r="A36" s="6"/>
    </row>
    <row r="37" spans="1:1" s="3" customFormat="1" x14ac:dyDescent="0.2">
      <c r="A37" s="6"/>
    </row>
    <row r="38" spans="1:1" s="3" customFormat="1" x14ac:dyDescent="0.2">
      <c r="A38" s="6"/>
    </row>
  </sheetData>
  <mergeCells count="4">
    <mergeCell ref="B3:B4"/>
    <mergeCell ref="B1:C1"/>
    <mergeCell ref="F28:G28"/>
    <mergeCell ref="F29:G29"/>
  </mergeCells>
  <phoneticPr fontId="1" type="noConversion"/>
  <conditionalFormatting sqref="A1:A1048576">
    <cfRule type="notContainsBlanks" dxfId="103" priority="1">
      <formula>LEN(TRIM(A1))&gt;0</formula>
    </cfRule>
  </conditionalFormatting>
  <printOptions horizontalCentered="1"/>
  <pageMargins left="0.75" right="0.75" top="1" bottom="1" header="0.5" footer="0.5"/>
  <pageSetup scale="87" orientation="landscape" r:id="rId1"/>
  <headerFooter alignWithMargins="0"/>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H33"/>
  <sheetViews>
    <sheetView showGridLines="0" zoomScaleNormal="100" zoomScaleSheetLayoutView="75" workbookViewId="0">
      <selection activeCell="E8" sqref="E8"/>
    </sheetView>
  </sheetViews>
  <sheetFormatPr defaultColWidth="9.140625" defaultRowHeight="12.75" x14ac:dyDescent="0.2"/>
  <cols>
    <col min="1" max="1" width="2.7109375" style="7" customWidth="1"/>
    <col min="2" max="2" width="23.140625" style="1" customWidth="1"/>
    <col min="3" max="3" width="15.7109375" style="1" customWidth="1"/>
    <col min="4" max="7" width="23.140625" style="1" customWidth="1"/>
    <col min="8" max="8" width="2.7109375" style="1" customWidth="1"/>
    <col min="9" max="16384" width="9.140625" style="1"/>
  </cols>
  <sheetData>
    <row r="1" spans="1:8" ht="45.75" customHeight="1" x14ac:dyDescent="0.2">
      <c r="A1" s="7" t="s">
        <v>48</v>
      </c>
      <c r="B1" s="96" t="str">
        <f>Expenses!B1</f>
        <v>Event Budget for</v>
      </c>
      <c r="C1" s="96"/>
      <c r="D1" s="76" t="str">
        <f>Expenses!D1</f>
        <v>NNC Regional Specialty 2022</v>
      </c>
      <c r="E1" s="43"/>
      <c r="F1" s="43"/>
      <c r="G1" s="44" t="s">
        <v>27</v>
      </c>
    </row>
    <row r="2" spans="1:8" ht="6.75" customHeight="1" x14ac:dyDescent="0.2">
      <c r="B2" s="34"/>
      <c r="C2" s="34"/>
      <c r="D2" s="34"/>
      <c r="E2" s="35"/>
      <c r="F2" s="35"/>
      <c r="G2" s="35"/>
      <c r="H2" s="36"/>
    </row>
    <row r="3" spans="1:8" s="21" customFormat="1" ht="15" customHeight="1" x14ac:dyDescent="0.2">
      <c r="A3" s="90" t="s">
        <v>49</v>
      </c>
      <c r="B3" s="95" t="s">
        <v>42</v>
      </c>
      <c r="C3" s="32"/>
      <c r="D3" s="32"/>
      <c r="E3" s="32"/>
      <c r="F3" s="33" t="s">
        <v>0</v>
      </c>
      <c r="G3" s="33" t="s">
        <v>1</v>
      </c>
    </row>
    <row r="4" spans="1:8" ht="24" customHeight="1" x14ac:dyDescent="0.2">
      <c r="A4" s="90" t="s">
        <v>50</v>
      </c>
      <c r="B4" s="95"/>
      <c r="C4" s="30"/>
      <c r="D4" s="30"/>
      <c r="E4" s="30"/>
      <c r="F4" s="31">
        <f>SUM(Admissions[[#Totals],[Estimated Income]],AdsInProgram[[#Totals],[Estimated Income]],ExhibitorsAndVendors[[#Totals],[Estimated Income]],SaleOfItems[[#Totals],[Estimated Income]])</f>
        <v>550</v>
      </c>
      <c r="G4" s="31">
        <f>SUM(Admissions[[#Totals],[Actual Income]],AdsInProgram[[#Totals],[Actual Income]],ExhibitorsAndVendors[[#Totals],[Actual Income]],SaleOfItems[[#Totals],[Actual Income]])</f>
        <v>1210</v>
      </c>
    </row>
    <row r="5" spans="1:8" s="81" customFormat="1" ht="35.1" customHeight="1" x14ac:dyDescent="0.2">
      <c r="A5" s="90" t="s">
        <v>51</v>
      </c>
      <c r="B5" s="80" t="s">
        <v>68</v>
      </c>
      <c r="C5" s="45"/>
      <c r="D5" s="45"/>
      <c r="E5" s="45"/>
      <c r="F5" s="45"/>
      <c r="G5" s="45"/>
    </row>
    <row r="6" spans="1:8" ht="20.100000000000001" customHeight="1" x14ac:dyDescent="0.2">
      <c r="A6" s="90" t="s">
        <v>52</v>
      </c>
      <c r="B6" s="47" t="s">
        <v>20</v>
      </c>
      <c r="C6" s="47" t="s">
        <v>21</v>
      </c>
      <c r="D6" s="47" t="s">
        <v>19</v>
      </c>
      <c r="E6" s="47" t="s">
        <v>24</v>
      </c>
      <c r="F6" s="47" t="s">
        <v>22</v>
      </c>
      <c r="G6" s="47" t="s">
        <v>23</v>
      </c>
    </row>
    <row r="7" spans="1:8" ht="15.95" customHeight="1" x14ac:dyDescent="0.2">
      <c r="B7" s="47"/>
      <c r="C7" s="47">
        <v>1</v>
      </c>
      <c r="D7" s="47" t="s">
        <v>65</v>
      </c>
      <c r="E7" s="23">
        <v>1070</v>
      </c>
      <c r="F7" s="23">
        <f>B7*E7</f>
        <v>0</v>
      </c>
      <c r="G7" s="23">
        <f>C7*E7</f>
        <v>1070</v>
      </c>
    </row>
    <row r="8" spans="1:8" ht="15.95" customHeight="1" x14ac:dyDescent="0.2">
      <c r="B8" s="47"/>
      <c r="C8" s="47">
        <v>1</v>
      </c>
      <c r="D8" s="47" t="s">
        <v>69</v>
      </c>
      <c r="E8" s="23">
        <v>100</v>
      </c>
      <c r="F8" s="23">
        <f>B8*E8</f>
        <v>0</v>
      </c>
      <c r="G8" s="23">
        <f>C8*E8</f>
        <v>100</v>
      </c>
    </row>
    <row r="9" spans="1:8" ht="15.75" customHeight="1" x14ac:dyDescent="0.2">
      <c r="B9" s="47"/>
      <c r="C9" s="47">
        <v>1</v>
      </c>
      <c r="D9" s="47" t="s">
        <v>17</v>
      </c>
      <c r="E9" s="23">
        <v>0</v>
      </c>
      <c r="F9" s="23">
        <f>B9*E9</f>
        <v>0</v>
      </c>
      <c r="G9" s="23">
        <f>C9*E9</f>
        <v>0</v>
      </c>
    </row>
    <row r="10" spans="1:8" ht="15.95" customHeight="1" x14ac:dyDescent="0.2">
      <c r="B10" s="49" t="s">
        <v>18</v>
      </c>
      <c r="C10" s="49"/>
      <c r="D10" s="49"/>
      <c r="E10" s="49"/>
      <c r="F10" s="50">
        <f>SUBTOTAL(109,Admissions[Estimated Income])</f>
        <v>0</v>
      </c>
      <c r="G10" s="50">
        <f>SUBTOTAL(109,Admissions[Actual Income])</f>
        <v>1170</v>
      </c>
    </row>
    <row r="11" spans="1:8" s="81" customFormat="1" ht="35.1" customHeight="1" x14ac:dyDescent="0.2">
      <c r="A11" s="90" t="s">
        <v>53</v>
      </c>
      <c r="B11" s="80" t="s">
        <v>74</v>
      </c>
      <c r="C11" s="45"/>
      <c r="D11" s="45"/>
      <c r="E11" s="45"/>
      <c r="F11" s="45"/>
      <c r="G11" s="45"/>
    </row>
    <row r="12" spans="1:8" ht="20.100000000000001" customHeight="1" x14ac:dyDescent="0.2">
      <c r="A12" s="90" t="s">
        <v>54</v>
      </c>
      <c r="B12" s="47" t="s">
        <v>20</v>
      </c>
      <c r="C12" s="47" t="s">
        <v>21</v>
      </c>
      <c r="D12" s="47" t="s">
        <v>19</v>
      </c>
      <c r="E12" s="47" t="s">
        <v>24</v>
      </c>
      <c r="F12" s="47" t="s">
        <v>22</v>
      </c>
      <c r="G12" s="47" t="s">
        <v>23</v>
      </c>
    </row>
    <row r="13" spans="1:8" ht="15.95" customHeight="1" x14ac:dyDescent="0.2">
      <c r="B13" s="47">
        <v>50</v>
      </c>
      <c r="C13" s="47"/>
      <c r="D13" s="47" t="s">
        <v>75</v>
      </c>
      <c r="E13" s="23">
        <v>5</v>
      </c>
      <c r="F13" s="23">
        <f>B13*E13</f>
        <v>250</v>
      </c>
      <c r="G13" s="23">
        <f>C13*E13</f>
        <v>0</v>
      </c>
    </row>
    <row r="14" spans="1:8" ht="15.95" customHeight="1" x14ac:dyDescent="0.2">
      <c r="B14" s="47">
        <v>50</v>
      </c>
      <c r="C14" s="47">
        <v>10</v>
      </c>
      <c r="D14" s="47" t="s">
        <v>76</v>
      </c>
      <c r="E14" s="23">
        <v>4</v>
      </c>
      <c r="F14" s="23">
        <f>B14*E14</f>
        <v>200</v>
      </c>
      <c r="G14" s="23">
        <f>C14*E14</f>
        <v>40</v>
      </c>
    </row>
    <row r="15" spans="1:8" ht="15.95" customHeight="1" x14ac:dyDescent="0.2">
      <c r="B15" s="47"/>
      <c r="C15" s="47"/>
      <c r="D15" s="47"/>
      <c r="E15" s="23"/>
      <c r="F15" s="23">
        <f>B15*E15</f>
        <v>0</v>
      </c>
      <c r="G15" s="23">
        <f>C15*E15</f>
        <v>0</v>
      </c>
    </row>
    <row r="16" spans="1:8" ht="15.95" customHeight="1" x14ac:dyDescent="0.2">
      <c r="B16" s="48" t="s">
        <v>18</v>
      </c>
      <c r="C16" s="48"/>
      <c r="D16" s="48"/>
      <c r="E16" s="48"/>
      <c r="F16" s="23">
        <f>SUBTOTAL(109,AdsInProgram[Estimated Income])</f>
        <v>450</v>
      </c>
      <c r="G16" s="23">
        <f>SUBTOTAL(109,AdsInProgram[Actual Income])</f>
        <v>40</v>
      </c>
    </row>
    <row r="17" spans="1:7" s="81" customFormat="1" ht="35.1" customHeight="1" x14ac:dyDescent="0.2">
      <c r="A17" s="91" t="s">
        <v>55</v>
      </c>
      <c r="B17" s="80" t="s">
        <v>67</v>
      </c>
      <c r="C17" s="45"/>
      <c r="D17" s="45"/>
      <c r="E17" s="45"/>
      <c r="F17" s="45"/>
      <c r="G17" s="45"/>
    </row>
    <row r="18" spans="1:7" ht="20.100000000000001" customHeight="1" x14ac:dyDescent="0.2">
      <c r="A18" s="90" t="s">
        <v>56</v>
      </c>
      <c r="B18" s="47" t="s">
        <v>20</v>
      </c>
      <c r="C18" s="47" t="s">
        <v>21</v>
      </c>
      <c r="D18" s="47" t="s">
        <v>19</v>
      </c>
      <c r="E18" s="47" t="s">
        <v>24</v>
      </c>
      <c r="F18" s="47" t="s">
        <v>22</v>
      </c>
      <c r="G18" s="47" t="s">
        <v>23</v>
      </c>
    </row>
    <row r="19" spans="1:7" ht="15.95" customHeight="1" x14ac:dyDescent="0.2">
      <c r="B19" s="51">
        <v>100</v>
      </c>
      <c r="C19" s="51"/>
      <c r="D19" s="46" t="s">
        <v>73</v>
      </c>
      <c r="E19" s="22">
        <v>1</v>
      </c>
      <c r="F19" s="22">
        <f>B19*E19</f>
        <v>100</v>
      </c>
      <c r="G19" s="22">
        <f>C19*E19</f>
        <v>0</v>
      </c>
    </row>
    <row r="20" spans="1:7" ht="15.95" customHeight="1" x14ac:dyDescent="0.2">
      <c r="B20" s="51"/>
      <c r="C20" s="51"/>
      <c r="D20" s="46"/>
      <c r="E20" s="22"/>
      <c r="F20" s="22">
        <f>B20*E20</f>
        <v>0</v>
      </c>
      <c r="G20" s="22">
        <f>C20*E20</f>
        <v>0</v>
      </c>
    </row>
    <row r="21" spans="1:7" ht="15.95" customHeight="1" x14ac:dyDescent="0.2">
      <c r="B21" s="52" t="s">
        <v>18</v>
      </c>
      <c r="C21" s="52"/>
      <c r="D21" s="53"/>
      <c r="E21" s="52"/>
      <c r="F21" s="22">
        <f>SUBTOTAL(109,ExhibitorsAndVendors[Estimated Income])</f>
        <v>100</v>
      </c>
      <c r="G21" s="22">
        <f>SUBTOTAL(109,ExhibitorsAndVendors[Actual Income])</f>
        <v>0</v>
      </c>
    </row>
    <row r="22" spans="1:7" s="81" customFormat="1" ht="35.1" customHeight="1" x14ac:dyDescent="0.2">
      <c r="A22" s="90" t="s">
        <v>57</v>
      </c>
      <c r="B22" s="80" t="s">
        <v>77</v>
      </c>
      <c r="C22" s="45"/>
      <c r="D22" s="45"/>
      <c r="E22" s="45"/>
      <c r="F22" s="45"/>
      <c r="G22" s="45"/>
    </row>
    <row r="23" spans="1:7" ht="20.100000000000001" customHeight="1" x14ac:dyDescent="0.2">
      <c r="A23" s="90" t="s">
        <v>58</v>
      </c>
      <c r="B23" s="47" t="s">
        <v>20</v>
      </c>
      <c r="C23" s="47" t="s">
        <v>21</v>
      </c>
      <c r="D23" s="47" t="s">
        <v>19</v>
      </c>
      <c r="E23" s="47" t="s">
        <v>24</v>
      </c>
      <c r="F23" s="47" t="s">
        <v>22</v>
      </c>
      <c r="G23" s="47" t="s">
        <v>23</v>
      </c>
    </row>
    <row r="24" spans="1:7" ht="15.95" customHeight="1" x14ac:dyDescent="0.2">
      <c r="B24" s="51"/>
      <c r="C24" s="51"/>
      <c r="D24" s="46" t="s">
        <v>68</v>
      </c>
      <c r="E24" s="22"/>
      <c r="F24" s="22">
        <f>B24*E24</f>
        <v>0</v>
      </c>
      <c r="G24" s="22">
        <f>C24*E24</f>
        <v>0</v>
      </c>
    </row>
    <row r="25" spans="1:7" ht="15.95" customHeight="1" x14ac:dyDescent="0.2">
      <c r="B25" s="51"/>
      <c r="C25" s="51"/>
      <c r="D25" s="46" t="s">
        <v>66</v>
      </c>
      <c r="E25" s="22"/>
      <c r="F25" s="22">
        <f>B25*E25</f>
        <v>0</v>
      </c>
      <c r="G25" s="22">
        <f>C25*E25</f>
        <v>0</v>
      </c>
    </row>
    <row r="26" spans="1:7" ht="15.95" customHeight="1" x14ac:dyDescent="0.2">
      <c r="A26" s="6"/>
      <c r="B26" s="51"/>
      <c r="C26" s="51"/>
      <c r="D26" s="46" t="s">
        <v>67</v>
      </c>
      <c r="E26" s="22"/>
      <c r="F26" s="22">
        <f>B26*E26</f>
        <v>0</v>
      </c>
      <c r="G26" s="22">
        <f>C26*E26</f>
        <v>0</v>
      </c>
    </row>
    <row r="27" spans="1:7" ht="15.95" customHeight="1" x14ac:dyDescent="0.2">
      <c r="A27" s="6"/>
      <c r="B27" s="51"/>
      <c r="C27" s="51"/>
      <c r="D27" s="46"/>
      <c r="E27" s="22"/>
      <c r="F27" s="22">
        <f>B27*E27</f>
        <v>0</v>
      </c>
      <c r="G27" s="22">
        <f>C27*E27</f>
        <v>0</v>
      </c>
    </row>
    <row r="28" spans="1:7" ht="15.95" customHeight="1" x14ac:dyDescent="0.2">
      <c r="A28" s="6"/>
      <c r="B28" s="52" t="s">
        <v>18</v>
      </c>
      <c r="C28" s="52"/>
      <c r="D28" s="53"/>
      <c r="E28" s="52"/>
      <c r="F28" s="22">
        <f>SUBTOTAL(109,SaleOfItems[Estimated Income])</f>
        <v>0</v>
      </c>
      <c r="G28" s="22">
        <f>SUBTOTAL(109,SaleOfItems[Actual Income])</f>
        <v>0</v>
      </c>
    </row>
    <row r="29" spans="1:7" x14ac:dyDescent="0.2">
      <c r="A29" s="6"/>
    </row>
    <row r="30" spans="1:7" x14ac:dyDescent="0.2">
      <c r="A30" s="6"/>
    </row>
    <row r="31" spans="1:7" x14ac:dyDescent="0.2">
      <c r="A31" s="6"/>
    </row>
    <row r="32" spans="1:7" x14ac:dyDescent="0.2">
      <c r="A32" s="6"/>
    </row>
    <row r="33" spans="1:1" x14ac:dyDescent="0.2">
      <c r="A33" s="6"/>
    </row>
  </sheetData>
  <mergeCells count="2">
    <mergeCell ref="B3:B4"/>
    <mergeCell ref="B1:C1"/>
  </mergeCells>
  <phoneticPr fontId="1" type="noConversion"/>
  <conditionalFormatting sqref="A1:A1048576">
    <cfRule type="notContainsBlanks" dxfId="54" priority="1">
      <formula>LEN(TRIM(A1))&gt;0</formula>
    </cfRule>
  </conditionalFormatting>
  <printOptions horizontalCentered="1"/>
  <pageMargins left="0.75" right="0.75" top="1" bottom="1" header="0.5" footer="0.5"/>
  <pageSetup scale="85" orientation="landscape" r:id="rId1"/>
  <headerFooter alignWithMargins="0"/>
  <ignoredErrors>
    <ignoredError sqref="G24:G28 F24:F27 G19 F19 G13:G16 F13:F15 G20 F20" emptyCellReference="1"/>
  </ignoredErrors>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I37"/>
  <sheetViews>
    <sheetView showGridLines="0" zoomScaleNormal="100" workbookViewId="0">
      <selection activeCell="D6" sqref="D6"/>
    </sheetView>
  </sheetViews>
  <sheetFormatPr defaultColWidth="9.140625" defaultRowHeight="12.75" x14ac:dyDescent="0.2"/>
  <cols>
    <col min="1" max="1" width="2.7109375" style="86" customWidth="1"/>
    <col min="2" max="2" width="16.7109375" style="1" customWidth="1"/>
    <col min="3" max="3" width="20.7109375" style="1" customWidth="1"/>
    <col min="4" max="7" width="23.140625" style="1" customWidth="1"/>
    <col min="8" max="8" width="2.7109375" style="1" customWidth="1"/>
    <col min="9" max="9" width="5.28515625" style="1" customWidth="1"/>
    <col min="10" max="16384" width="9.140625" style="1"/>
  </cols>
  <sheetData>
    <row r="1" spans="1:7" ht="36.75" customHeight="1" x14ac:dyDescent="0.4">
      <c r="A1" s="7" t="s">
        <v>59</v>
      </c>
      <c r="B1" s="97" t="str">
        <f>Expenses!B1</f>
        <v>Event Budget for</v>
      </c>
      <c r="C1" s="97"/>
      <c r="D1" s="77" t="str">
        <f>Expenses!D1</f>
        <v>NNC Regional Specialty 2022</v>
      </c>
      <c r="E1" s="56"/>
      <c r="F1" s="56"/>
      <c r="G1" s="57" t="s">
        <v>28</v>
      </c>
    </row>
    <row r="2" spans="1:7" ht="21" customHeight="1" x14ac:dyDescent="0.2">
      <c r="B2" s="55"/>
      <c r="C2" s="55"/>
      <c r="D2" s="55"/>
      <c r="E2" s="55"/>
      <c r="F2" s="55"/>
      <c r="G2" s="54" t="s">
        <v>29</v>
      </c>
    </row>
    <row r="3" spans="1:7" ht="19.5" customHeight="1" x14ac:dyDescent="0.2">
      <c r="A3" s="90" t="s">
        <v>60</v>
      </c>
      <c r="B3" s="2"/>
      <c r="C3" s="2"/>
      <c r="D3" s="4"/>
      <c r="E3" s="98" t="s">
        <v>40</v>
      </c>
      <c r="F3" s="98"/>
      <c r="G3" s="98"/>
    </row>
    <row r="4" spans="1:7" ht="20.100000000000001" customHeight="1" x14ac:dyDescent="0.2">
      <c r="A4" s="90" t="s">
        <v>61</v>
      </c>
      <c r="B4" s="92" t="s">
        <v>63</v>
      </c>
      <c r="C4" s="78" t="s">
        <v>0</v>
      </c>
      <c r="D4" s="79" t="s">
        <v>1</v>
      </c>
      <c r="E4" s="98"/>
      <c r="F4" s="98"/>
      <c r="G4" s="98"/>
    </row>
    <row r="5" spans="1:7" ht="15.95" customHeight="1" x14ac:dyDescent="0.2">
      <c r="B5" s="64" t="s">
        <v>15</v>
      </c>
      <c r="C5" s="58">
        <f>Income!F4</f>
        <v>550</v>
      </c>
      <c r="D5" s="59">
        <f>Income!G4</f>
        <v>1210</v>
      </c>
      <c r="E5" s="98"/>
      <c r="F5" s="98"/>
      <c r="G5" s="98"/>
    </row>
    <row r="6" spans="1:7" ht="15.95" customHeight="1" x14ac:dyDescent="0.2">
      <c r="B6" s="65" t="s">
        <v>16</v>
      </c>
      <c r="C6" s="60">
        <f>Expenses!G4</f>
        <v>3261</v>
      </c>
      <c r="D6" s="61">
        <f>Expenses!H4</f>
        <v>1100</v>
      </c>
      <c r="E6" s="98"/>
      <c r="F6" s="98"/>
      <c r="G6" s="98"/>
    </row>
    <row r="7" spans="1:7" ht="15" x14ac:dyDescent="0.2">
      <c r="B7" s="5"/>
      <c r="C7" s="62"/>
      <c r="D7" s="63"/>
      <c r="E7" s="98"/>
      <c r="F7" s="98"/>
      <c r="G7" s="98"/>
    </row>
    <row r="8" spans="1:7" ht="33" customHeight="1" x14ac:dyDescent="0.2">
      <c r="A8" s="90" t="s">
        <v>62</v>
      </c>
      <c r="B8" s="68" t="s">
        <v>30</v>
      </c>
      <c r="C8" s="66">
        <f>C5-C6</f>
        <v>-2711</v>
      </c>
      <c r="D8" s="67">
        <f>D5-D6</f>
        <v>110</v>
      </c>
      <c r="E8" s="98"/>
      <c r="F8" s="98"/>
      <c r="G8" s="98"/>
    </row>
    <row r="9" spans="1:7" x14ac:dyDescent="0.2">
      <c r="E9" s="98"/>
      <c r="F9" s="98"/>
      <c r="G9" s="98"/>
    </row>
    <row r="10" spans="1:7" x14ac:dyDescent="0.2">
      <c r="E10" s="98"/>
      <c r="F10" s="98"/>
      <c r="G10" s="98"/>
    </row>
    <row r="11" spans="1:7" x14ac:dyDescent="0.2">
      <c r="E11" s="98"/>
      <c r="F11" s="98"/>
      <c r="G11" s="98"/>
    </row>
    <row r="12" spans="1:7" x14ac:dyDescent="0.2">
      <c r="E12" s="98"/>
      <c r="F12" s="98"/>
      <c r="G12" s="98"/>
    </row>
    <row r="30" spans="1:9" x14ac:dyDescent="0.2">
      <c r="A30" s="87"/>
      <c r="H30" s="3"/>
      <c r="I30" s="3"/>
    </row>
    <row r="31" spans="1:9" x14ac:dyDescent="0.2">
      <c r="A31" s="87"/>
      <c r="H31" s="3"/>
      <c r="I31" s="3"/>
    </row>
    <row r="32" spans="1:9" x14ac:dyDescent="0.2">
      <c r="A32" s="87"/>
      <c r="H32" s="3"/>
      <c r="I32" s="3"/>
    </row>
    <row r="33" spans="1:9" x14ac:dyDescent="0.2">
      <c r="A33" s="87"/>
      <c r="H33" s="3"/>
      <c r="I33" s="3"/>
    </row>
    <row r="34" spans="1:9" x14ac:dyDescent="0.2">
      <c r="A34" s="87"/>
      <c r="H34" s="3"/>
      <c r="I34" s="3"/>
    </row>
    <row r="35" spans="1:9" x14ac:dyDescent="0.2">
      <c r="A35" s="87"/>
      <c r="H35" s="3"/>
      <c r="I35" s="3"/>
    </row>
    <row r="36" spans="1:9" x14ac:dyDescent="0.2">
      <c r="A36" s="87"/>
      <c r="H36" s="3"/>
      <c r="I36" s="3"/>
    </row>
    <row r="37" spans="1:9" x14ac:dyDescent="0.2">
      <c r="A37" s="87"/>
      <c r="H37" s="3"/>
      <c r="I37" s="3"/>
    </row>
  </sheetData>
  <mergeCells count="2">
    <mergeCell ref="B1:C1"/>
    <mergeCell ref="E3:G12"/>
  </mergeCells>
  <phoneticPr fontId="1" type="noConversion"/>
  <conditionalFormatting sqref="E3:G12">
    <cfRule type="notContainsBlanks" dxfId="18" priority="3">
      <formula>LEN(TRIM(E3))&gt;0</formula>
    </cfRule>
  </conditionalFormatting>
  <conditionalFormatting sqref="A3:A4 A8">
    <cfRule type="notContainsBlanks" dxfId="17" priority="2">
      <formula>LEN(TRIM(A3))&gt;0</formula>
    </cfRule>
  </conditionalFormatting>
  <conditionalFormatting sqref="A1">
    <cfRule type="notContainsBlanks" dxfId="16" priority="1">
      <formula>LEN(TRIM(A1))&gt;0</formula>
    </cfRule>
  </conditionalFormatting>
  <printOptions horizontalCentered="1"/>
  <pageMargins left="0.75" right="0.75" top="1" bottom="1" header="0" footer="0"/>
  <pageSetup scale="91" orientation="landscape" r:id="rId1"/>
  <headerFooter alignWithMargins="0"/>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C0414A86-1BB0-4977-AE06-C755A8EA14FE}">
  <ds:schemaRefs>
    <ds:schemaRef ds:uri="http://schemas.microsoft.com/sharepoint/v3/contenttype/forms"/>
  </ds:schemaRefs>
</ds:datastoreItem>
</file>

<file path=customXml/itemProps2.xml><?xml version="1.0" encoding="utf-8"?>
<ds:datastoreItem xmlns:ds="http://schemas.openxmlformats.org/officeDocument/2006/customXml" ds:itemID="{A7963537-DFFA-4677-ADB6-36213D3EA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E20176-1C74-40FE-BA54-C77923507ED4}">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TM16410231</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vt:lpstr>
      <vt:lpstr>Expenses</vt:lpstr>
      <vt:lpstr>Income</vt:lpstr>
      <vt:lpstr>Profit - Loss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2019-06-16T10:46:33Z</dcterms:created>
  <dcterms:modified xsi:type="dcterms:W3CDTF">2022-09-28T13:26:34Z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